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80" windowWidth="15570" windowHeight="12450"/>
  </bookViews>
  <sheets>
    <sheet name="доходы" sheetId="5" r:id="rId1"/>
  </sheets>
  <definedNames>
    <definedName name="_xlnm._FilterDatabase" localSheetId="0" hidden="1">доходы!$A$3:$L$257</definedName>
    <definedName name="_xlnm.Print_Area" localSheetId="0">доходы!$A$1:$L$255</definedName>
    <definedName name="_xlnm.Print_Titles" localSheetId="0">доходы!$3:$3</definedName>
  </definedNames>
  <calcPr calcId="144525"/>
</workbook>
</file>

<file path=xl/calcChain.xml><?xml version="1.0" encoding="utf-8"?>
<calcChain xmlns="http://schemas.openxmlformats.org/spreadsheetml/2006/main">
  <c r="D255" i="5" l="1"/>
  <c r="D254" i="5"/>
  <c r="D251" i="5"/>
  <c r="D247" i="5"/>
  <c r="D246" i="5"/>
  <c r="D245" i="5"/>
  <c r="D240" i="5"/>
  <c r="D239" i="5"/>
  <c r="D238" i="5"/>
  <c r="D237" i="5"/>
  <c r="D236" i="5"/>
  <c r="D235" i="5"/>
  <c r="D234" i="5"/>
  <c r="D233" i="5"/>
  <c r="D231" i="5"/>
  <c r="D229" i="5"/>
  <c r="D228" i="5"/>
  <c r="D227" i="5"/>
  <c r="D226" i="5"/>
  <c r="D225" i="5"/>
  <c r="D224" i="5"/>
  <c r="D223" i="5"/>
  <c r="D222" i="5"/>
  <c r="D220" i="5"/>
  <c r="D219" i="5"/>
  <c r="D218" i="5"/>
  <c r="D216" i="5"/>
  <c r="D215" i="5"/>
  <c r="D213" i="5"/>
  <c r="D208" i="5"/>
  <c r="D207" i="5"/>
  <c r="D206" i="5"/>
  <c r="D205" i="5"/>
  <c r="D204" i="5"/>
  <c r="D201" i="5"/>
  <c r="D200" i="5"/>
  <c r="D199" i="5"/>
  <c r="D198" i="5"/>
  <c r="D197" i="5"/>
  <c r="D192" i="5"/>
  <c r="D191" i="5"/>
  <c r="D190" i="5"/>
  <c r="D189" i="5"/>
  <c r="D180" i="5"/>
  <c r="D175" i="5"/>
  <c r="D174" i="5"/>
  <c r="D170" i="5"/>
  <c r="D169" i="5"/>
  <c r="D166" i="5"/>
  <c r="D165" i="5"/>
  <c r="D159" i="5"/>
  <c r="D157" i="5"/>
  <c r="D155" i="5"/>
  <c r="D153" i="5"/>
  <c r="D152" i="5"/>
  <c r="D149" i="5"/>
  <c r="D148" i="5"/>
  <c r="D147" i="5"/>
  <c r="D140" i="5"/>
  <c r="D134" i="5"/>
  <c r="D131" i="5"/>
  <c r="D128" i="5"/>
  <c r="D125" i="5"/>
  <c r="D123" i="5"/>
  <c r="D119" i="5"/>
  <c r="D116" i="5"/>
  <c r="D114" i="5"/>
  <c r="D112" i="5"/>
  <c r="D106" i="5"/>
  <c r="D105" i="5"/>
  <c r="D104" i="5"/>
  <c r="D101" i="5"/>
  <c r="D99" i="5"/>
  <c r="D98" i="5"/>
  <c r="D95" i="5"/>
  <c r="D94" i="5"/>
  <c r="D93" i="5"/>
  <c r="D92" i="5"/>
  <c r="D89" i="5"/>
  <c r="D86" i="5"/>
  <c r="D83" i="5"/>
  <c r="D81" i="5"/>
  <c r="D79" i="5"/>
  <c r="D76" i="5"/>
  <c r="D74" i="5"/>
  <c r="D71" i="5"/>
  <c r="D70" i="5"/>
  <c r="D69" i="5"/>
  <c r="D68" i="5"/>
  <c r="D66" i="5"/>
  <c r="D65" i="5"/>
  <c r="D63" i="5"/>
  <c r="D61" i="5"/>
  <c r="D60" i="5"/>
  <c r="D58" i="5"/>
  <c r="D57" i="5"/>
  <c r="D56" i="5"/>
  <c r="D55" i="5"/>
  <c r="D54" i="5"/>
  <c r="D52" i="5"/>
  <c r="D51" i="5"/>
  <c r="D49" i="5"/>
  <c r="D47" i="5"/>
  <c r="D45" i="5"/>
  <c r="D44" i="5"/>
  <c r="D41" i="5"/>
  <c r="D40" i="5"/>
  <c r="D39" i="5"/>
  <c r="D37" i="5"/>
  <c r="D36" i="5"/>
  <c r="D30" i="5"/>
  <c r="D27" i="5"/>
  <c r="D23" i="5"/>
  <c r="D22" i="5"/>
  <c r="D21" i="5"/>
  <c r="D20" i="5"/>
  <c r="D19" i="5"/>
  <c r="D18" i="5"/>
  <c r="D17" i="5"/>
  <c r="D16" i="5"/>
  <c r="D14" i="5"/>
  <c r="D13" i="5"/>
  <c r="D12" i="5"/>
  <c r="D11" i="5"/>
  <c r="D9" i="5"/>
  <c r="D8" i="5"/>
  <c r="K252" i="5"/>
  <c r="J252" i="5"/>
  <c r="I252" i="5"/>
  <c r="H252" i="5"/>
  <c r="G252" i="5"/>
  <c r="F252" i="5"/>
  <c r="E252" i="5"/>
  <c r="I250" i="5"/>
  <c r="H250" i="5"/>
  <c r="G250" i="5"/>
  <c r="F250" i="5"/>
  <c r="E250" i="5"/>
  <c r="J250" i="5"/>
  <c r="K250" i="5"/>
  <c r="E241" i="5"/>
  <c r="F241" i="5"/>
  <c r="G241" i="5"/>
  <c r="H241" i="5"/>
  <c r="I241" i="5"/>
  <c r="J241" i="5"/>
  <c r="K241" i="5"/>
  <c r="G232" i="5"/>
  <c r="G212" i="5" s="1"/>
  <c r="F232" i="5"/>
  <c r="F212" i="5" s="1"/>
  <c r="E232" i="5"/>
  <c r="E212" i="5" s="1"/>
  <c r="H232" i="5"/>
  <c r="H212" i="5" s="1"/>
  <c r="I232" i="5"/>
  <c r="I212" i="5" s="1"/>
  <c r="J232" i="5"/>
  <c r="J212" i="5" s="1"/>
  <c r="K232" i="5"/>
  <c r="K212" i="5" s="1"/>
  <c r="K196" i="5"/>
  <c r="J196" i="5"/>
  <c r="I196" i="5"/>
  <c r="H196" i="5"/>
  <c r="G196" i="5"/>
  <c r="F196" i="5"/>
  <c r="E196" i="5"/>
  <c r="K188" i="5"/>
  <c r="J188" i="5"/>
  <c r="I188" i="5"/>
  <c r="H188" i="5"/>
  <c r="G188" i="5"/>
  <c r="F188" i="5"/>
  <c r="E188" i="5"/>
  <c r="K168" i="5"/>
  <c r="J168" i="5"/>
  <c r="I168" i="5"/>
  <c r="H168" i="5"/>
  <c r="G168" i="5"/>
  <c r="F168" i="5"/>
  <c r="E168" i="5"/>
  <c r="K164" i="5"/>
  <c r="J164" i="5"/>
  <c r="I164" i="5"/>
  <c r="H164" i="5"/>
  <c r="G164" i="5"/>
  <c r="F164" i="5"/>
  <c r="E164" i="5"/>
  <c r="K160" i="5"/>
  <c r="J160" i="5"/>
  <c r="I160" i="5"/>
  <c r="H160" i="5"/>
  <c r="G160" i="5"/>
  <c r="F160" i="5"/>
  <c r="E160" i="5"/>
  <c r="K158" i="5"/>
  <c r="J158" i="5"/>
  <c r="I158" i="5"/>
  <c r="H158" i="5"/>
  <c r="G158" i="5"/>
  <c r="F158" i="5"/>
  <c r="E158" i="5"/>
  <c r="K156" i="5"/>
  <c r="J156" i="5"/>
  <c r="I156" i="5"/>
  <c r="H156" i="5"/>
  <c r="G156" i="5"/>
  <c r="F156" i="5"/>
  <c r="E156" i="5"/>
  <c r="K154" i="5"/>
  <c r="J154" i="5"/>
  <c r="I154" i="5"/>
  <c r="H154" i="5"/>
  <c r="G154" i="5"/>
  <c r="F154" i="5"/>
  <c r="E154" i="5"/>
  <c r="K151" i="5"/>
  <c r="K150" i="5" s="1"/>
  <c r="J151" i="5"/>
  <c r="J150" i="5" s="1"/>
  <c r="I151" i="5"/>
  <c r="I150" i="5" s="1"/>
  <c r="H151" i="5"/>
  <c r="H150" i="5" s="1"/>
  <c r="G151" i="5"/>
  <c r="G150" i="5" s="1"/>
  <c r="F151" i="5"/>
  <c r="F150" i="5" s="1"/>
  <c r="E151" i="5"/>
  <c r="E150" i="5" s="1"/>
  <c r="K146" i="5"/>
  <c r="K145" i="5" s="1"/>
  <c r="J146" i="5"/>
  <c r="I146" i="5"/>
  <c r="I145" i="5" s="1"/>
  <c r="H146" i="5"/>
  <c r="H145" i="5" s="1"/>
  <c r="G146" i="5"/>
  <c r="G145" i="5" s="1"/>
  <c r="F146" i="5"/>
  <c r="E146" i="5"/>
  <c r="E145" i="5" s="1"/>
  <c r="J145" i="5"/>
  <c r="F145" i="5"/>
  <c r="K142" i="5"/>
  <c r="K141" i="5" s="1"/>
  <c r="J142" i="5"/>
  <c r="J141" i="5" s="1"/>
  <c r="I142" i="5"/>
  <c r="I141" i="5" s="1"/>
  <c r="H142" i="5"/>
  <c r="H141" i="5" s="1"/>
  <c r="G142" i="5"/>
  <c r="F142" i="5"/>
  <c r="F141" i="5" s="1"/>
  <c r="E142" i="5"/>
  <c r="E141" i="5" s="1"/>
  <c r="G141" i="5"/>
  <c r="K139" i="5"/>
  <c r="J139" i="5"/>
  <c r="I139" i="5"/>
  <c r="H139" i="5"/>
  <c r="G139" i="5"/>
  <c r="F139" i="5"/>
  <c r="E139" i="5"/>
  <c r="K137" i="5"/>
  <c r="J137" i="5"/>
  <c r="I137" i="5"/>
  <c r="H137" i="5"/>
  <c r="G137" i="5"/>
  <c r="F137" i="5"/>
  <c r="E137" i="5"/>
  <c r="K135" i="5"/>
  <c r="J135" i="5"/>
  <c r="I135" i="5"/>
  <c r="H135" i="5"/>
  <c r="G135" i="5"/>
  <c r="F135" i="5"/>
  <c r="E135" i="5"/>
  <c r="K133" i="5"/>
  <c r="J133" i="5"/>
  <c r="I133" i="5"/>
  <c r="H133" i="5"/>
  <c r="G133" i="5"/>
  <c r="F133" i="5"/>
  <c r="E133" i="5"/>
  <c r="K130" i="5"/>
  <c r="K129" i="5" s="1"/>
  <c r="J130" i="5"/>
  <c r="J129" i="5" s="1"/>
  <c r="I130" i="5"/>
  <c r="I129" i="5" s="1"/>
  <c r="H130" i="5"/>
  <c r="H129" i="5" s="1"/>
  <c r="G130" i="5"/>
  <c r="G129" i="5" s="1"/>
  <c r="F130" i="5"/>
  <c r="F129" i="5" s="1"/>
  <c r="E130" i="5"/>
  <c r="E129" i="5"/>
  <c r="K127" i="5"/>
  <c r="K126" i="5" s="1"/>
  <c r="J127" i="5"/>
  <c r="J126" i="5" s="1"/>
  <c r="I127" i="5"/>
  <c r="I126" i="5" s="1"/>
  <c r="H127" i="5"/>
  <c r="G127" i="5"/>
  <c r="G126" i="5" s="1"/>
  <c r="F127" i="5"/>
  <c r="F126" i="5" s="1"/>
  <c r="E127" i="5"/>
  <c r="E126" i="5" s="1"/>
  <c r="H126" i="5"/>
  <c r="K124" i="5"/>
  <c r="J124" i="5"/>
  <c r="I124" i="5"/>
  <c r="H124" i="5"/>
  <c r="G124" i="5"/>
  <c r="F124" i="5"/>
  <c r="E124" i="5"/>
  <c r="K122" i="5"/>
  <c r="J122" i="5"/>
  <c r="I122" i="5"/>
  <c r="H122" i="5"/>
  <c r="G122" i="5"/>
  <c r="F122" i="5"/>
  <c r="E122" i="5"/>
  <c r="K118" i="5"/>
  <c r="K117" i="5" s="1"/>
  <c r="J118" i="5"/>
  <c r="I118" i="5"/>
  <c r="I117" i="5" s="1"/>
  <c r="H118" i="5"/>
  <c r="H117" i="5" s="1"/>
  <c r="G118" i="5"/>
  <c r="G117" i="5" s="1"/>
  <c r="F118" i="5"/>
  <c r="F117" i="5" s="1"/>
  <c r="E118" i="5"/>
  <c r="E117" i="5" s="1"/>
  <c r="J117" i="5"/>
  <c r="K115" i="5"/>
  <c r="J115" i="5"/>
  <c r="I115" i="5"/>
  <c r="H115" i="5"/>
  <c r="G115" i="5"/>
  <c r="F115" i="5"/>
  <c r="E115" i="5"/>
  <c r="K113" i="5"/>
  <c r="J113" i="5"/>
  <c r="I113" i="5"/>
  <c r="H113" i="5"/>
  <c r="G113" i="5"/>
  <c r="F113" i="5"/>
  <c r="E113" i="5"/>
  <c r="K111" i="5"/>
  <c r="J111" i="5"/>
  <c r="I111" i="5"/>
  <c r="H111" i="5"/>
  <c r="G111" i="5"/>
  <c r="F111" i="5"/>
  <c r="E111" i="5"/>
  <c r="K103" i="5"/>
  <c r="K102" i="5" s="1"/>
  <c r="J103" i="5"/>
  <c r="J102" i="5" s="1"/>
  <c r="I103" i="5"/>
  <c r="I102" i="5" s="1"/>
  <c r="H103" i="5"/>
  <c r="G103" i="5"/>
  <c r="G102" i="5" s="1"/>
  <c r="F103" i="5"/>
  <c r="F102" i="5" s="1"/>
  <c r="E103" i="5"/>
  <c r="E102" i="5" s="1"/>
  <c r="H102" i="5"/>
  <c r="K100" i="5"/>
  <c r="J100" i="5"/>
  <c r="I100" i="5"/>
  <c r="H100" i="5"/>
  <c r="G100" i="5"/>
  <c r="F100" i="5"/>
  <c r="E100" i="5"/>
  <c r="K97" i="5"/>
  <c r="J97" i="5"/>
  <c r="I97" i="5"/>
  <c r="I96" i="5" s="1"/>
  <c r="H97" i="5"/>
  <c r="G97" i="5"/>
  <c r="F97" i="5"/>
  <c r="E97" i="5"/>
  <c r="K91" i="5"/>
  <c r="J91" i="5"/>
  <c r="I91" i="5"/>
  <c r="H91" i="5"/>
  <c r="G91" i="5"/>
  <c r="F91" i="5"/>
  <c r="E91" i="5"/>
  <c r="K88" i="5"/>
  <c r="K87" i="5" s="1"/>
  <c r="J88" i="5"/>
  <c r="J87" i="5" s="1"/>
  <c r="I88" i="5"/>
  <c r="I87" i="5" s="1"/>
  <c r="H88" i="5"/>
  <c r="H87" i="5" s="1"/>
  <c r="G88" i="5"/>
  <c r="G87" i="5" s="1"/>
  <c r="F88" i="5"/>
  <c r="F87" i="5" s="1"/>
  <c r="E88" i="5"/>
  <c r="E87" i="5" s="1"/>
  <c r="K85" i="5"/>
  <c r="K84" i="5" s="1"/>
  <c r="J85" i="5"/>
  <c r="I85" i="5"/>
  <c r="I84" i="5" s="1"/>
  <c r="H85" i="5"/>
  <c r="H84" i="5" s="1"/>
  <c r="G85" i="5"/>
  <c r="G84" i="5" s="1"/>
  <c r="F85" i="5"/>
  <c r="E85" i="5"/>
  <c r="E84" i="5" s="1"/>
  <c r="J84" i="5"/>
  <c r="F84" i="5"/>
  <c r="K82" i="5"/>
  <c r="J82" i="5"/>
  <c r="I82" i="5"/>
  <c r="H82" i="5"/>
  <c r="G82" i="5"/>
  <c r="F82" i="5"/>
  <c r="E82" i="5"/>
  <c r="K80" i="5"/>
  <c r="J80" i="5"/>
  <c r="I80" i="5"/>
  <c r="H80" i="5"/>
  <c r="G80" i="5"/>
  <c r="F80" i="5"/>
  <c r="E80" i="5"/>
  <c r="K78" i="5"/>
  <c r="K77" i="5" s="1"/>
  <c r="J78" i="5"/>
  <c r="J77" i="5" s="1"/>
  <c r="I78" i="5"/>
  <c r="H78" i="5"/>
  <c r="G78" i="5"/>
  <c r="G77" i="5" s="1"/>
  <c r="F78" i="5"/>
  <c r="E78" i="5"/>
  <c r="K75" i="5"/>
  <c r="J75" i="5"/>
  <c r="I75" i="5"/>
  <c r="H75" i="5"/>
  <c r="G75" i="5"/>
  <c r="F75" i="5"/>
  <c r="E75" i="5"/>
  <c r="K73" i="5"/>
  <c r="J73" i="5"/>
  <c r="I73" i="5"/>
  <c r="H73" i="5"/>
  <c r="G73" i="5"/>
  <c r="F73" i="5"/>
  <c r="E73" i="5"/>
  <c r="K64" i="5"/>
  <c r="J64" i="5"/>
  <c r="I64" i="5"/>
  <c r="H64" i="5"/>
  <c r="G64" i="5"/>
  <c r="F64" i="5"/>
  <c r="E64" i="5"/>
  <c r="K62" i="5"/>
  <c r="J62" i="5"/>
  <c r="I62" i="5"/>
  <c r="H62" i="5"/>
  <c r="G62" i="5"/>
  <c r="F62" i="5"/>
  <c r="E62" i="5"/>
  <c r="K59" i="5"/>
  <c r="J59" i="5"/>
  <c r="I59" i="5"/>
  <c r="H59" i="5"/>
  <c r="G59" i="5"/>
  <c r="F59" i="5"/>
  <c r="E59" i="5"/>
  <c r="K53" i="5"/>
  <c r="J53" i="5"/>
  <c r="I53" i="5"/>
  <c r="H53" i="5"/>
  <c r="G53" i="5"/>
  <c r="F53" i="5"/>
  <c r="E53" i="5"/>
  <c r="K50" i="5"/>
  <c r="K48" i="5" s="1"/>
  <c r="J50" i="5"/>
  <c r="I50" i="5"/>
  <c r="I48" i="5" s="1"/>
  <c r="H50" i="5"/>
  <c r="H48" i="5" s="1"/>
  <c r="G50" i="5"/>
  <c r="G48" i="5" s="1"/>
  <c r="F50" i="5"/>
  <c r="F48" i="5" s="1"/>
  <c r="E50" i="5"/>
  <c r="J48" i="5"/>
  <c r="E48" i="5"/>
  <c r="K46" i="5"/>
  <c r="J46" i="5"/>
  <c r="I46" i="5"/>
  <c r="H46" i="5"/>
  <c r="G46" i="5"/>
  <c r="F46" i="5"/>
  <c r="E46" i="5"/>
  <c r="K43" i="5"/>
  <c r="J43" i="5"/>
  <c r="I43" i="5"/>
  <c r="H43" i="5"/>
  <c r="G43" i="5"/>
  <c r="F43" i="5"/>
  <c r="E43" i="5"/>
  <c r="K38" i="5"/>
  <c r="J38" i="5"/>
  <c r="I38" i="5"/>
  <c r="H38" i="5"/>
  <c r="G38" i="5"/>
  <c r="F38" i="5"/>
  <c r="E38" i="5"/>
  <c r="K35" i="5"/>
  <c r="J35" i="5"/>
  <c r="I35" i="5"/>
  <c r="H35" i="5"/>
  <c r="G35" i="5"/>
  <c r="F35" i="5"/>
  <c r="E35" i="5"/>
  <c r="I29" i="5"/>
  <c r="H29" i="5"/>
  <c r="G29" i="5"/>
  <c r="F29" i="5"/>
  <c r="E29" i="5"/>
  <c r="J29" i="5"/>
  <c r="J25" i="5" s="1"/>
  <c r="J24" i="5" s="1"/>
  <c r="K29" i="5"/>
  <c r="I26" i="5"/>
  <c r="H26" i="5"/>
  <c r="G26" i="5"/>
  <c r="F26" i="5"/>
  <c r="E26" i="5"/>
  <c r="E25" i="5" s="1"/>
  <c r="E24" i="5" s="1"/>
  <c r="J26" i="5"/>
  <c r="K26" i="5"/>
  <c r="H15" i="5"/>
  <c r="G15" i="5"/>
  <c r="F15" i="5"/>
  <c r="E15" i="5"/>
  <c r="I15" i="5"/>
  <c r="J15" i="5"/>
  <c r="K15" i="5"/>
  <c r="H10" i="5"/>
  <c r="G10" i="5"/>
  <c r="F10" i="5"/>
  <c r="E10" i="5"/>
  <c r="I10" i="5"/>
  <c r="J10" i="5"/>
  <c r="K10" i="5"/>
  <c r="I7" i="5"/>
  <c r="I6" i="5" s="1"/>
  <c r="H7" i="5"/>
  <c r="G7" i="5"/>
  <c r="G6" i="5" s="1"/>
  <c r="F7" i="5"/>
  <c r="F6" i="5" s="1"/>
  <c r="E7" i="5"/>
  <c r="E6" i="5" s="1"/>
  <c r="J7" i="5"/>
  <c r="J6" i="5" s="1"/>
  <c r="K7" i="5"/>
  <c r="K6" i="5" s="1"/>
  <c r="H6" i="5"/>
  <c r="H5" i="5" s="1"/>
  <c r="L252" i="5"/>
  <c r="L250" i="5"/>
  <c r="L241" i="5"/>
  <c r="L232" i="5"/>
  <c r="L212" i="5" s="1"/>
  <c r="L196" i="5"/>
  <c r="L188" i="5"/>
  <c r="L168" i="5"/>
  <c r="L164" i="5"/>
  <c r="L160" i="5"/>
  <c r="L158" i="5"/>
  <c r="L156" i="5"/>
  <c r="L154" i="5"/>
  <c r="D154" i="5" s="1"/>
  <c r="L151" i="5"/>
  <c r="L150" i="5" s="1"/>
  <c r="L146" i="5"/>
  <c r="L145" i="5" s="1"/>
  <c r="L142" i="5"/>
  <c r="L141" i="5" s="1"/>
  <c r="L139" i="5"/>
  <c r="D139" i="5" s="1"/>
  <c r="L137" i="5"/>
  <c r="L135" i="5"/>
  <c r="L133" i="5"/>
  <c r="L130" i="5"/>
  <c r="L129" i="5" s="1"/>
  <c r="L127" i="5"/>
  <c r="L126" i="5" s="1"/>
  <c r="L124" i="5"/>
  <c r="L122" i="5"/>
  <c r="L118" i="5"/>
  <c r="L117" i="5" s="1"/>
  <c r="D117" i="5" s="1"/>
  <c r="L115" i="5"/>
  <c r="L113" i="5"/>
  <c r="L111" i="5"/>
  <c r="L103" i="5"/>
  <c r="L102" i="5" s="1"/>
  <c r="L100" i="5"/>
  <c r="L97" i="5"/>
  <c r="D97" i="5" s="1"/>
  <c r="L91" i="5"/>
  <c r="L88" i="5"/>
  <c r="L87" i="5" s="1"/>
  <c r="L85" i="5"/>
  <c r="L84" i="5" s="1"/>
  <c r="L82" i="5"/>
  <c r="D82" i="5" s="1"/>
  <c r="L80" i="5"/>
  <c r="L78" i="5"/>
  <c r="L75" i="5"/>
  <c r="L73" i="5"/>
  <c r="L64" i="5"/>
  <c r="L62" i="5"/>
  <c r="L59" i="5"/>
  <c r="L50" i="5"/>
  <c r="L48" i="5" s="1"/>
  <c r="L53" i="5"/>
  <c r="L46" i="5"/>
  <c r="L43" i="5"/>
  <c r="L38" i="5"/>
  <c r="L35" i="5"/>
  <c r="L29" i="5"/>
  <c r="L26" i="5"/>
  <c r="L15" i="5"/>
  <c r="L10" i="5"/>
  <c r="L7" i="5"/>
  <c r="L6" i="5" s="1"/>
  <c r="H34" i="5" l="1"/>
  <c r="F42" i="5"/>
  <c r="J42" i="5"/>
  <c r="F96" i="5"/>
  <c r="F90" i="5" s="1"/>
  <c r="G167" i="5"/>
  <c r="F34" i="5"/>
  <c r="E96" i="5"/>
  <c r="F108" i="5"/>
  <c r="F107" i="5" s="1"/>
  <c r="J108" i="5"/>
  <c r="D115" i="5"/>
  <c r="E121" i="5"/>
  <c r="I121" i="5"/>
  <c r="I120" i="5" s="1"/>
  <c r="D6" i="5"/>
  <c r="D46" i="5"/>
  <c r="D87" i="5"/>
  <c r="I25" i="5"/>
  <c r="I24" i="5" s="1"/>
  <c r="D29" i="5"/>
  <c r="D62" i="5"/>
  <c r="D78" i="5"/>
  <c r="D164" i="5"/>
  <c r="J96" i="5"/>
  <c r="J90" i="5" s="1"/>
  <c r="D38" i="5"/>
  <c r="D73" i="5"/>
  <c r="D113" i="5"/>
  <c r="D158" i="5"/>
  <c r="D250" i="5"/>
  <c r="H25" i="5"/>
  <c r="H24" i="5" s="1"/>
  <c r="D129" i="5"/>
  <c r="D212" i="5"/>
  <c r="D100" i="5"/>
  <c r="D196" i="5"/>
  <c r="D10" i="5"/>
  <c r="D53" i="5"/>
  <c r="D64" i="5"/>
  <c r="D80" i="5"/>
  <c r="D122" i="5"/>
  <c r="D133" i="5"/>
  <c r="D141" i="5"/>
  <c r="D156" i="5"/>
  <c r="D168" i="5"/>
  <c r="D241" i="5"/>
  <c r="G34" i="5"/>
  <c r="K34" i="5"/>
  <c r="G42" i="5"/>
  <c r="K42" i="5"/>
  <c r="I77" i="5"/>
  <c r="I72" i="5" s="1"/>
  <c r="G96" i="5"/>
  <c r="G90" i="5" s="1"/>
  <c r="K96" i="5"/>
  <c r="K90" i="5" s="1"/>
  <c r="H96" i="5"/>
  <c r="H90" i="5" s="1"/>
  <c r="J121" i="5"/>
  <c r="K121" i="5"/>
  <c r="K120" i="5" s="1"/>
  <c r="D135" i="5"/>
  <c r="D160" i="5"/>
  <c r="D102" i="5"/>
  <c r="D145" i="5"/>
  <c r="H77" i="5"/>
  <c r="D252" i="5"/>
  <c r="D26" i="5"/>
  <c r="D137" i="5"/>
  <c r="D15" i="5"/>
  <c r="D59" i="5"/>
  <c r="D75" i="5"/>
  <c r="F167" i="5"/>
  <c r="J167" i="5"/>
  <c r="J163" i="5" s="1"/>
  <c r="D188" i="5"/>
  <c r="D84" i="5"/>
  <c r="E90" i="5"/>
  <c r="I90" i="5"/>
  <c r="D126" i="5"/>
  <c r="D150" i="5"/>
  <c r="D48" i="5"/>
  <c r="D7" i="5"/>
  <c r="D35" i="5"/>
  <c r="D43" i="5"/>
  <c r="D91" i="5"/>
  <c r="D111" i="5"/>
  <c r="D127" i="5"/>
  <c r="D232" i="5"/>
  <c r="K25" i="5"/>
  <c r="K24" i="5" s="1"/>
  <c r="J34" i="5"/>
  <c r="I42" i="5"/>
  <c r="G121" i="5"/>
  <c r="G120" i="5" s="1"/>
  <c r="D85" i="5"/>
  <c r="D103" i="5"/>
  <c r="D151" i="5"/>
  <c r="E34" i="5"/>
  <c r="F121" i="5"/>
  <c r="K167" i="5"/>
  <c r="K162" i="5" s="1"/>
  <c r="D88" i="5"/>
  <c r="D124" i="5"/>
  <c r="F77" i="5"/>
  <c r="I167" i="5"/>
  <c r="I163" i="5" s="1"/>
  <c r="D50" i="5"/>
  <c r="D118" i="5"/>
  <c r="D130" i="5"/>
  <c r="D142" i="5"/>
  <c r="D146" i="5"/>
  <c r="J107" i="5"/>
  <c r="K72" i="5"/>
  <c r="L5" i="5"/>
  <c r="I5" i="5"/>
  <c r="E5" i="5"/>
  <c r="J120" i="5"/>
  <c r="F120" i="5"/>
  <c r="K132" i="5"/>
  <c r="F163" i="5"/>
  <c r="G5" i="5"/>
  <c r="E120" i="5"/>
  <c r="J72" i="5"/>
  <c r="F72" i="5"/>
  <c r="G132" i="5"/>
  <c r="H72" i="5"/>
  <c r="G108" i="5"/>
  <c r="G107" i="5" s="1"/>
  <c r="K108" i="5"/>
  <c r="K107" i="5" s="1"/>
  <c r="H42" i="5"/>
  <c r="G72" i="5"/>
  <c r="E108" i="5"/>
  <c r="E107" i="5" s="1"/>
  <c r="H121" i="5"/>
  <c r="H120" i="5" s="1"/>
  <c r="E42" i="5"/>
  <c r="E77" i="5"/>
  <c r="E72" i="5" s="1"/>
  <c r="J132" i="5"/>
  <c r="F5" i="5"/>
  <c r="K5" i="5"/>
  <c r="H108" i="5"/>
  <c r="H107" i="5" s="1"/>
  <c r="H167" i="5"/>
  <c r="H163" i="5" s="1"/>
  <c r="E167" i="5"/>
  <c r="E162" i="5" s="1"/>
  <c r="F162" i="5"/>
  <c r="G163" i="5"/>
  <c r="G162" i="5"/>
  <c r="K163" i="5"/>
  <c r="I132" i="5"/>
  <c r="E132" i="5"/>
  <c r="F132" i="5"/>
  <c r="H132" i="5"/>
  <c r="I108" i="5"/>
  <c r="I107" i="5" s="1"/>
  <c r="I34" i="5"/>
  <c r="F25" i="5"/>
  <c r="F24" i="5" s="1"/>
  <c r="G25" i="5"/>
  <c r="G24" i="5" s="1"/>
  <c r="J5" i="5"/>
  <c r="L96" i="5"/>
  <c r="L77" i="5"/>
  <c r="L121" i="5"/>
  <c r="L167" i="5"/>
  <c r="L42" i="5"/>
  <c r="L25" i="5"/>
  <c r="L108" i="5"/>
  <c r="L132" i="5"/>
  <c r="L34" i="5"/>
  <c r="L72" i="5"/>
  <c r="J162" i="5" l="1"/>
  <c r="D132" i="5"/>
  <c r="H4" i="5"/>
  <c r="L107" i="5"/>
  <c r="D107" i="5" s="1"/>
  <c r="D108" i="5"/>
  <c r="D72" i="5"/>
  <c r="L24" i="5"/>
  <c r="D24" i="5" s="1"/>
  <c r="D25" i="5"/>
  <c r="D77" i="5"/>
  <c r="I162" i="5"/>
  <c r="D5" i="5"/>
  <c r="L162" i="5"/>
  <c r="D167" i="5"/>
  <c r="L120" i="5"/>
  <c r="D120" i="5" s="1"/>
  <c r="D121" i="5"/>
  <c r="D34" i="5"/>
  <c r="D42" i="5"/>
  <c r="L90" i="5"/>
  <c r="D90" i="5" s="1"/>
  <c r="D96" i="5"/>
  <c r="K4" i="5"/>
  <c r="K256" i="5" s="1"/>
  <c r="K259" i="5" s="1"/>
  <c r="E4" i="5"/>
  <c r="E256" i="5" s="1"/>
  <c r="E259" i="5" s="1"/>
  <c r="G4" i="5"/>
  <c r="G256" i="5" s="1"/>
  <c r="G259" i="5" s="1"/>
  <c r="I4" i="5"/>
  <c r="I256" i="5" s="1"/>
  <c r="I259" i="5" s="1"/>
  <c r="F4" i="5"/>
  <c r="F256" i="5" s="1"/>
  <c r="F259" i="5" s="1"/>
  <c r="J4" i="5"/>
  <c r="J256" i="5" s="1"/>
  <c r="J259" i="5" s="1"/>
  <c r="H162" i="5"/>
  <c r="H256" i="5" s="1"/>
  <c r="H259" i="5" s="1"/>
  <c r="E163" i="5"/>
  <c r="L163" i="5"/>
  <c r="D163" i="5" l="1"/>
  <c r="L4" i="5"/>
  <c r="L256" i="5" s="1"/>
  <c r="L259" i="5" s="1"/>
  <c r="D162" i="5"/>
  <c r="D4" i="5" l="1"/>
  <c r="D256" i="5" s="1"/>
  <c r="D259" i="5" s="1"/>
</calcChain>
</file>

<file path=xl/sharedStrings.xml><?xml version="1.0" encoding="utf-8"?>
<sst xmlns="http://schemas.openxmlformats.org/spreadsheetml/2006/main" count="517" uniqueCount="494">
  <si>
    <t>2 19 00000 00 0000 000</t>
  </si>
  <si>
    <t>2 18 00000 00 0000 000</t>
  </si>
  <si>
    <t>Прочие безвозмездные поступления в бюджеты субъектов Российской Федерации</t>
  </si>
  <si>
    <t>Прочие безвозмездные поступления</t>
  </si>
  <si>
    <t>2 03 02040 02 0000 180</t>
  </si>
  <si>
    <t>Безвозмездные поступления от государственных (муниципальных) организаций</t>
  </si>
  <si>
    <t>2 03 00000 00 0000 000</t>
  </si>
  <si>
    <t>Межбюджетные трансферты, передаваемые бюджетам субъектов Российской Федерации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t>
  </si>
  <si>
    <t>Межбюджетные трансферты, передаваемые бюджетам субъектов Российской Федерации на осуществление организационных мероприятий по обеспечению лиц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t>
  </si>
  <si>
    <t>Иные межбюджетные трансферты</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</si>
  <si>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</si>
  <si>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</si>
  <si>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</si>
  <si>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субъектов Российской Федерации на обеспечение жильем граждан, уволенных с военной службы (службы), и приравненных к ним лиц</t>
  </si>
  <si>
    <t>Субвенции бюджетам субъектов Российской Федерации на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t>
  </si>
  <si>
    <t>Субвенции бюджетам субъектов Российской Федерации на обеспечение инвалидов техническими средствами реабилитации, включая изготовление и ремонт протезно-ортопедических изделий</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</si>
  <si>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</si>
  <si>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</si>
  <si>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</si>
  <si>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</si>
  <si>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</si>
  <si>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</si>
  <si>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</si>
  <si>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</si>
  <si>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оплату жилищно-коммунальных услуг отдельным категориям граждан</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</si>
  <si>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</si>
  <si>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</si>
  <si>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Субсидии бюджетам субъектов Российской Федерации на реализацию отдельных мероприятий государственной программы Российской Федерации "Развитие здравоохранения"</t>
  </si>
  <si>
    <t>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</si>
  <si>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</si>
  <si>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приобретение специализированной лесопожарной техники и оборудования</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</si>
  <si>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t>
  </si>
  <si>
    <t>Субсидии бюджетам субъектов Российской Федерации на реализацию федеральных целевых программ</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</si>
  <si>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</si>
  <si>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бюджетной системы Российской Федерации (межбюджетные субсидии)</t>
  </si>
  <si>
    <t>Дотации бюджетам субъектов Российской Федерации на выравнивание бюджетной обеспеченности</t>
  </si>
  <si>
    <t>Безвозмездные поступления от других бюджетов бюджетной системы Российской Федерации</t>
  </si>
  <si>
    <t>2 02 00000 00 0000 000</t>
  </si>
  <si>
    <t>БЕЗВОЗМЕЗДНЫЕ ПОСТУПЛЕНИЯ</t>
  </si>
  <si>
    <t>2 00 00000 00 0000 000</t>
  </si>
  <si>
    <t>Прочие поступления от денежных взысканий (штрафов) и иных сумм в возмещение ущерба, зачисляемые в бюджеты субъектов Российской Федерации</t>
  </si>
  <si>
    <t>1 16 90020 02 0000 140</t>
  </si>
  <si>
    <t>Прочие поступления от денежных взысканий (штрафов) и иных сумм в возмещение ущерба</t>
  </si>
  <si>
    <t>1 16 90000 00 0000 140</t>
  </si>
  <si>
    <t>1 16 37020 02 0000 140</t>
  </si>
  <si>
    <t>Поступления сумм в возмещение вреда, причиняемого автомобильным дорогам транспортными средствами, осуществляющими перевозки тяжеловесных и (или) крупногабаритных грузов</t>
  </si>
  <si>
    <t>1 16 37000 00 0000 140</t>
  </si>
  <si>
    <t>Денежные взыскания (штрафы) за нарушение законодательства Российской Федерации о размещении заказов на поставки товаров, выполнение работ, оказание услуг для нужд субъектов Российской Федерации</t>
  </si>
  <si>
    <t>1 16 33020 02 0000 140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</si>
  <si>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</si>
  <si>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1 16 33000 00 0000 140</t>
  </si>
  <si>
    <t>Денежные взыскания (штрафы) за нарушение законодательства Российской Федерации о безопасности дорожного движения</t>
  </si>
  <si>
    <t>1 16 30020 01 0000 140</t>
  </si>
  <si>
    <t>1 16 30012 01 0000 140</t>
  </si>
  <si>
    <t>Денежные взыскания (штрафы) за нарушение правил перевозки крупногабаритных и тяжеловесных грузов по автомобильным дорогам общего пользования</t>
  </si>
  <si>
    <t>1 16 30010 01 0000 140</t>
  </si>
  <si>
    <t>Денежные взыскания (штрафы) за правонарушения в области дорожного движения</t>
  </si>
  <si>
    <t>1 16 30000 01 0000 140</t>
  </si>
  <si>
    <t>Денежные взыскания (штрафы) за нарушение законодательства Российской Федерации о пожарной безопасности</t>
  </si>
  <si>
    <t>1 16 27000 01 0000 140</t>
  </si>
  <si>
    <t>Денежные взыскания (штрафы) за нарушение законодательства о рекламе</t>
  </si>
  <si>
    <t>1 16 26000 01 0000 140</t>
  </si>
  <si>
    <t>Денежные взыскания (штрафы) за нарушение водного законодательства, установленное на водных объектах, находящихся в собственности субъектов Российской Федерации</t>
  </si>
  <si>
    <t>1 16 25082 02 0000 140</t>
  </si>
  <si>
    <t>1 16 25080 00 0000 140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</si>
  <si>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</si>
  <si>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1 16 25000 00 0000 140</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</si>
  <si>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бюджетов субъектов Российской Федерации</t>
  </si>
  <si>
    <t>1 16 23021 02 0000 140</t>
  </si>
  <si>
    <t>Доходы от возмещения ущерба при возникновении страховых случаев, когда выгодоприобретателями выступают получатели средств бюджетов субъектов Российской Федерации</t>
  </si>
  <si>
    <t>1 16 23020 02 0000 140</t>
  </si>
  <si>
    <t>Доходы от возмещения ущерба при возникновении страховых случаев</t>
  </si>
  <si>
    <t>1 16 23000 00 0000 140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</si>
  <si>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субъектов Российской Федерации</t>
  </si>
  <si>
    <t>1 16 21020 02 0000 140</t>
  </si>
  <si>
    <t>Денежные взыскания (штрафы) и иные суммы, взыскиваемые с лиц, виновных в совершении преступлений, и в возмещение ущерба имуществу</t>
  </si>
  <si>
    <t>1 16 21000 00 0000 140</t>
  </si>
  <si>
    <t>Денежные взыскания (штрафы) за нарушение законодательства о налогах и сборах, предусмотренные статьей 129.2 Налогового кодекса Российской Федерации</t>
  </si>
  <si>
    <t>1 16 03020 02 0000 140</t>
  </si>
  <si>
    <t>Денежные взыскания (штрафы) за нарушение законодательства о налогах и сборах</t>
  </si>
  <si>
    <t>1 16 03000 00 0000 140</t>
  </si>
  <si>
    <t>1 16 02030 02 0000 140</t>
  </si>
  <si>
    <t>Денежные взыскания (штрафы) за нарушение антимонопольного законодательства в сфере конкуренции на товарных рынках, защиты конкуренции на рынке финансовых услуг, законодательства о естественных монополиях и законодательства о государственном регулировании цен (тарифов)</t>
  </si>
  <si>
    <t>1 16 02000 00 0000 140</t>
  </si>
  <si>
    <t>ШТРАФЫ, САНКЦИИ, ВОЗМЕЩЕНИЕ УЩЕРБА</t>
  </si>
  <si>
    <t>1 16 00000 00 0000 000</t>
  </si>
  <si>
    <t>Платежи, взимаемые государственными органами (организациями) субъектов Российской Федерации за выполнение определенных функций</t>
  </si>
  <si>
    <t>1 15 02020 02 0000 140</t>
  </si>
  <si>
    <t>Платежи, взимаемые государственными и муниципальными органами (организациями) за выполнение определенных функций</t>
  </si>
  <si>
    <t>1 15 02000 00 0000 140</t>
  </si>
  <si>
    <t>АДМИНИСТРАТИВНЫЕ ПЛАТЕЖИ И СБОРЫ</t>
  </si>
  <si>
    <t>1 15 00000 00 0000 000</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</si>
  <si>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</si>
  <si>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1 14 06022 02 0000 430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</si>
  <si>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</si>
  <si>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1 14 06020 00 0000 430</t>
  </si>
  <si>
    <t>Доходы от продажи земельных участков, находящихся в государственной и муниципальной собственности</t>
  </si>
  <si>
    <t>1 14 06000 00 0000 430</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</si>
  <si>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</si>
  <si>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1 14 02022 02 0000 440</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</si>
  <si>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</si>
  <si>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1 14 02020 02 0000 440</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</si>
  <si>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</si>
  <si>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</si>
  <si>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1 14 02020 02 0000 410</t>
  </si>
  <si>
    <t>Доходы от реализации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</si>
  <si>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1 14 02000 00 0000 000</t>
  </si>
  <si>
    <t>ДОХОДЫ ОТ ПРОДАЖИ МАТЕРИАЛЬНЫХ И НЕМАТЕРИАЛЬНЫХ АКТИВОВ</t>
  </si>
  <si>
    <t>1 14 00000 00 0000 000</t>
  </si>
  <si>
    <t>Прочие доходы от компенсации затрат бюджетов субъектов Российской Федерации</t>
  </si>
  <si>
    <t>1 13 02992 02 0000 130</t>
  </si>
  <si>
    <t>Прочие доходы от компенсации затрат государства</t>
  </si>
  <si>
    <t>1 13 02990 00 0000 130</t>
  </si>
  <si>
    <t>Доходы от компенсации затрат государства</t>
  </si>
  <si>
    <t>1 13 02000 00 0000 130</t>
  </si>
  <si>
    <t>Прочие доходы от оказания платных услуг (работ) получателями средств бюджетов субъектов Российской Федерации</t>
  </si>
  <si>
    <t>1 13 01992 02 0000 130</t>
  </si>
  <si>
    <t>Прочие доходы от оказания платных услуг (работ)</t>
  </si>
  <si>
    <t>1 13 01990 00 0000 130</t>
  </si>
  <si>
    <t>1 13 01520 02 0000 130</t>
  </si>
  <si>
    <t>Плата за оказание услуг по присоединению объектов дорожного сервиса к автомобильным дорогам общего пользования</t>
  </si>
  <si>
    <t>1 13 01500 00 0000 130</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</si>
  <si>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</si>
  <si>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Плата за предоставление сведений, документов, содержащихся в государственных реестрах (регистрах)</t>
  </si>
  <si>
    <t>Доходы от оказания платных услуг (работ)</t>
  </si>
  <si>
    <t>1 13 01000 00 0000 130</t>
  </si>
  <si>
    <t>ДОХОДЫ ОТ ОКАЗАНИЯ ПЛАТНЫХ УСЛУГ (РАБОТ) И КОМПЕНСАЦИИ ЗАТРАТ ГОСУДАРСТВА</t>
  </si>
  <si>
    <t>1 13 00000 00 0000 000</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</si>
  <si>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</si>
  <si>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1 12 04015 02 0000 120</t>
  </si>
  <si>
    <t>Плата за использование лесов, расположенных на землях лесного фонда, в части, превышающей минимальный размер арендной платы</t>
  </si>
  <si>
    <t>1 12 04014 02 0000 120</t>
  </si>
  <si>
    <t>1 12 04013 02 0000 120</t>
  </si>
  <si>
    <t>Плата за использование лесов, расположенных на землях лесного фонда</t>
  </si>
  <si>
    <t>1 12 04010 00 0000 120</t>
  </si>
  <si>
    <t>Плата за использование лесов</t>
  </si>
  <si>
    <t>1 12 04000 00 0000 120</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</si>
  <si>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 местного значения</t>
  </si>
  <si>
    <t>1 12 02052 01 0000 120</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</si>
  <si>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t>
  </si>
  <si>
    <t>1 12 02050 01 0000 120</t>
  </si>
  <si>
    <t>Регулярные платежи за пользование недрами при пользовании недрами на территории Российской Федерации</t>
  </si>
  <si>
    <t>1 12 02030 01 0000 120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</si>
  <si>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</si>
  <si>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1 12 02012 01 0000 120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</si>
  <si>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</si>
  <si>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1 12 02010 01 0000 120</t>
  </si>
  <si>
    <t>Платежи при пользовании недрами</t>
  </si>
  <si>
    <t>1 12 02000 00 0000 120</t>
  </si>
  <si>
    <t>Плата за размещение отходов производства и потребления</t>
  </si>
  <si>
    <t>1 12 01040 01 0000 120</t>
  </si>
  <si>
    <t>Плата за сбросы загрязняющих веществ в водные объекты</t>
  </si>
  <si>
    <t>1 12 01030 01 0000 120</t>
  </si>
  <si>
    <t>Плата за выбросы загрязняющих веществ в атмосферный воздух передвижными объектами</t>
  </si>
  <si>
    <t>1 12 01020 01 0000 120</t>
  </si>
  <si>
    <t>Плата за выбросы загрязняющих веществ в атмосферный воздух стационарными объектами</t>
  </si>
  <si>
    <t>1 12 01010 01 0000 120</t>
  </si>
  <si>
    <t>Плата за негативное воздействие на окружающую среду</t>
  </si>
  <si>
    <t>1 12 01000 01 0000 120</t>
  </si>
  <si>
    <t>ПЛАТЕЖИ ПРИ ПОЛЬЗОВАНИИ ПРИРОДНЫМИ РЕСУРСАМИ</t>
  </si>
  <si>
    <t>1 12 00000 00 0000 000</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</si>
  <si>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</si>
  <si>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1 11 09042 02 0000 120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</si>
  <si>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</si>
  <si>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1 11 09040 00 0000 120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</si>
  <si>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</si>
  <si>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1 11 09000 00 0000 120</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</si>
  <si>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</si>
  <si>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1 11 07012 02 0000 120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</si>
  <si>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</si>
  <si>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1 11 07010 00 0000 120</t>
  </si>
  <si>
    <t>Платежи от государственных и муниципальных унитарных предприятий</t>
  </si>
  <si>
    <t>1 11 07000 00 0000 120</t>
  </si>
  <si>
    <t>Доходы от сдачи в аренду имущества, составляющего казну субъекта Российской Федерации (за исключением земельных участков)</t>
  </si>
  <si>
    <t>1 11 05072 02 0000 120</t>
  </si>
  <si>
    <t>Доходы от сдачи в аренду имущества, составляющего государственную (муниципальную) казну (за исключением земельных участков)</t>
  </si>
  <si>
    <t>1 11 05070 00 0000 120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</si>
  <si>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</si>
  <si>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1 11 05030 00 0000 120</t>
  </si>
  <si>
    <t>1 11 05022 02 0000 120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</si>
  <si>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</si>
  <si>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1 11 05020 00 0000 120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</si>
  <si>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</si>
  <si>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1 11 05000 00 0000 120</t>
  </si>
  <si>
    <t>Проценты, полученные от предоставления бюджетных кредитов внутри страны за счет средств бюджетов субъектов Российской Федерации</t>
  </si>
  <si>
    <t>1 11 03020 02 0000 120</t>
  </si>
  <si>
    <t>Проценты, полученные от предоставления бюджетных кредитов внутри страны</t>
  </si>
  <si>
    <t>1 11 03000 00 0000 120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</si>
  <si>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</si>
  <si>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1 11 01020 02 0000 120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</si>
  <si>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</si>
  <si>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1 11 01000 00 0000 120</t>
  </si>
  <si>
    <t>ДОХОДЫ ОТ ИСПОЛЬЗОВАНИЯ ИМУЩЕСТВА, НАХОДЯЩЕГОСЯ В ГОСУДАРСТВЕННОЙ И МУНИЦИПАЛЬНОЙ СОБСТВЕННОСТИ</t>
  </si>
  <si>
    <t>1 11 00000 00 0000 000</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</si>
  <si>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</si>
  <si>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1 08 07400 01 0000 110</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</si>
  <si>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</si>
  <si>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1 08 07390 01 0000 110</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</si>
  <si>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</si>
  <si>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1 08 07380 01 0000 110</t>
  </si>
  <si>
    <t>Государственная пошлина за выдачу свидетельства о государственной аккредитации региональной спортивной федерации</t>
  </si>
  <si>
    <t>1 08 07340 01 0000 110</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</si>
  <si>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</si>
  <si>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1 08 07300 01 0000 110</t>
  </si>
  <si>
    <t>Государственная пошлина за выдачу исполнительными органами государственной власти субъектов Российской Федерации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</si>
  <si>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1 08 07282 01 0000 110</t>
  </si>
  <si>
    <t>Государственная пошлина за выдачу разрешения на выброс вредных (загрязняющих) веществ в атмосферный воздух стационарных источников, находящихся на объектах хозяйственной и иной деятельности, не подлежащих федеральному государственному экологическому контролю</t>
  </si>
  <si>
    <t>1 08 07262 01 0000 110</t>
  </si>
  <si>
    <t>1 08 07260 01 0000 110</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</si>
  <si>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</si>
  <si>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1 08 07172 01 0000 110</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</si>
  <si>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</si>
  <si>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1 08 07170 01 0000 110</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</si>
  <si>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проведение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</si>
  <si>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1 08 07142 01 0000 110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</si>
  <si>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</si>
  <si>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1 08 07140 01 0000 110</t>
  </si>
  <si>
    <t>Государственная пошлина за государственную регистрацию средств массовой информации, продукция которых предназначена для распространения преимущественно на территории субъекта Российской Федерации, а также за выдачу дубликата свидетельства о такой регистрации</t>
  </si>
  <si>
    <t>1 08 07130 01 0000 110</t>
  </si>
  <si>
    <t>Государственная пошлина за государственную регистрацию политических партий и региональных отделений политических партий</t>
  </si>
  <si>
    <t>1 08 07120 01 0000 110</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</si>
  <si>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</si>
  <si>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1 08 07110 01 0000 110</t>
  </si>
  <si>
    <t>Государственная пошлина за выдачу и обмен паспорта гражданина Российской Федерации</t>
  </si>
  <si>
    <t>1 08 07100 01 0000 110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</si>
  <si>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</si>
  <si>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1 08 07082 01 0000 110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</si>
  <si>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</si>
  <si>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1 08 07080 01 0000 110</t>
  </si>
  <si>
    <t>Государственная пошлина за государственную регистрацию прав, ограничений (обременений) прав на недвижимое имущество и сделок с ним</t>
  </si>
  <si>
    <t>1 08 07020 01 0000 110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</si>
  <si>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</si>
  <si>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1 08 07010 01 0000 110</t>
  </si>
  <si>
    <t>Государственная пошлина за государственную регистрацию, а также за совершение прочих юридически значимых действий</t>
  </si>
  <si>
    <t>1 08 07000 01 0000 110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</si>
  <si>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</si>
  <si>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1 08 06000 01 0000 110</t>
  </si>
  <si>
    <t>ГОСУДАРСТВЕННАЯ ПОШЛИНА</t>
  </si>
  <si>
    <t>1 08 00000 00 0000 000</t>
  </si>
  <si>
    <t>Сбор за пользование объектами животного мира</t>
  </si>
  <si>
    <t>1 07 04010 01 0000 110</t>
  </si>
  <si>
    <t>Сборы за пользование объектами животного мира и за пользование объектами водных биологических ресурсов</t>
  </si>
  <si>
    <t>1 07 04000 01 0000 110</t>
  </si>
  <si>
    <t>Налог на добычу прочих полезных ископаемых (за исключением полезных ископаемых в виде природных алмазов)</t>
  </si>
  <si>
    <t>1 07 01030 01 0000 110</t>
  </si>
  <si>
    <t>Налог на добычу общераспространенных полезных ископаемых</t>
  </si>
  <si>
    <t>1 07 01020 01 0000 110</t>
  </si>
  <si>
    <t>Налог на добычу полезных ископаемых</t>
  </si>
  <si>
    <t>1 07 01000 01 0000 110</t>
  </si>
  <si>
    <t>НАЛОГИ, СБОРЫ И РЕГУЛЯРНЫЕ ПЛАТЕЖИ ЗА ПОЛЬЗОВАНИЕ ПРИРОДНЫМИ РЕСУРСАМИ</t>
  </si>
  <si>
    <t>1 07 00000 00 0000 000</t>
  </si>
  <si>
    <t>Налог на игорный бизнес</t>
  </si>
  <si>
    <t>1 06 05000 02 0000 110</t>
  </si>
  <si>
    <t>Транспортный налог с физических лиц</t>
  </si>
  <si>
    <t>1 06 04012 02 0000 110</t>
  </si>
  <si>
    <t>Транспортный налог с организаций</t>
  </si>
  <si>
    <t>1 06 04011 02 0000 110</t>
  </si>
  <si>
    <t>Транспортный налог</t>
  </si>
  <si>
    <t>1 06 04000 02 0000 110</t>
  </si>
  <si>
    <t>Налог на имущество организаций по имуществу, входящему в Единую систему газоснабжения</t>
  </si>
  <si>
    <t>1 06 02020 02 0000 110</t>
  </si>
  <si>
    <t>Налог на имущество организаций по имуществу, не входящему в Единую систему газоснабжения</t>
  </si>
  <si>
    <t>1 06 02010 02 0000 110</t>
  </si>
  <si>
    <t>Налог на имущество организаций</t>
  </si>
  <si>
    <t>1 06 02000 02 0000 110</t>
  </si>
  <si>
    <t>НАЛОГИ НА ИМУЩЕСТВО</t>
  </si>
  <si>
    <t>1 06 00000 00 0000 000</t>
  </si>
  <si>
    <t>Единый сельскохозяйственный налог (за налоговые периоды, истекшие до 1 января 2011 года)</t>
  </si>
  <si>
    <t>1 05 03020 01 0000 110</t>
  </si>
  <si>
    <t>Минимальный налог, зачисляемый в бюджеты субъектов Российской Федерации</t>
  </si>
  <si>
    <t>1 05 01050 01 0000 110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</si>
  <si>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</si>
  <si>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1 05 01022 01 0000 110</t>
  </si>
  <si>
    <t>Налог, взимаемый с налогоплательщиков, выбравших в качестве объекта налогообложения доходы, уменьшенные на величину расходов</t>
  </si>
  <si>
    <t>1 05 01021 01 0000 110</t>
  </si>
  <si>
    <t>1 05 01020 01 0000 110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</si>
  <si>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</si>
  <si>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Налог, взимаемый с налогоплательщиков, выбравших в качестве объекта налогообложения доходы</t>
  </si>
  <si>
    <t>1 05 01011 01 0000 110</t>
  </si>
  <si>
    <t>1 05 01010 01 0000 110</t>
  </si>
  <si>
    <t>Налог, взимаемый в связи с применением упрощенной системы налогообложения</t>
  </si>
  <si>
    <t>1 05 01000 00 0000 110</t>
  </si>
  <si>
    <t>НАЛОГИ НА СОВОКУПНЫЙ ДОХОД</t>
  </si>
  <si>
    <t>1 05 00000 00 0000 000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</si>
  <si>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</si>
  <si>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1 03 02260 01 0000 110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</si>
  <si>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</si>
  <si>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1 03 02250 01 0000 110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</si>
  <si>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</si>
  <si>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1 03 02240 01 0000 110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</si>
  <si>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</si>
  <si>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1 03 02230 01 0000 110</t>
  </si>
  <si>
    <t>Акцизы на сидр, пуаре, медовуху, производимые на территории Российской Федерации</t>
  </si>
  <si>
    <t>1 03 02120 01 0000 110</t>
  </si>
  <si>
    <t>Акцизы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производимую на территории Российской Федерации</t>
  </si>
  <si>
    <t>1 03 02110 01 0000 110</t>
  </si>
  <si>
    <t>Акцизы на пиво, производимое на территории Российской Федерации</t>
  </si>
  <si>
    <t>1 03 02100 01 0000 110</t>
  </si>
  <si>
    <t>НАЛОГИ НА ТОВАРЫ (РАБОТЫ, УСЛУГИ), РЕАЛИЗУЕМЫЕ НА ТЕРРИТОРИИ РОССИЙСКОЙ ФЕДЕРАЦИИ</t>
  </si>
  <si>
    <t>1 03 00000 00 0000 000</t>
  </si>
  <si>
    <t>1 01 02040 01 0000 110</t>
  </si>
  <si>
    <t>1 01 02030 01 0000 110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</si>
  <si>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</si>
  <si>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1 01 02020 01 0000 110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</si>
  <si>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</si>
  <si>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1 01 02010 01 0000 110</t>
  </si>
  <si>
    <t>Налог на доходы физических лиц</t>
  </si>
  <si>
    <t>1 01 02000 01 0000 110</t>
  </si>
  <si>
    <t>Налог на прибыль организаций консолидированных групп налогоплательщиков, зачисляемый в бюджеты субъектов Российской Федерации</t>
  </si>
  <si>
    <t>1 01 01014 02 0000 110</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</si>
  <si>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</si>
  <si>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1 01 01012 02 0000 110</t>
  </si>
  <si>
    <t>Налог на прибыль организаций, зачисляемый в бюджеты бюджетной системы Российской Федерации по соответствующим ставкам</t>
  </si>
  <si>
    <t>1 01 01010 00 0000 110</t>
  </si>
  <si>
    <t>Налог на прибыль организаций</t>
  </si>
  <si>
    <t>1 01 01000 00 0000 110</t>
  </si>
  <si>
    <t>НАЛОГИ НА ПРИБЫЛЬ, ДОХОДЫ</t>
  </si>
  <si>
    <t>1 01 00000 00 0000 000</t>
  </si>
  <si>
    <t>НАЛОГОВЫЕ И НЕНАЛОГОВЫЕ ДОХОДЫ</t>
  </si>
  <si>
    <t>1 00 00000 00 0000 000</t>
  </si>
  <si>
    <t>Наименование доходов</t>
  </si>
  <si>
    <t>Код бюджетной классификации Российской Федерации</t>
  </si>
  <si>
    <t>ГАД</t>
  </si>
  <si>
    <t>рублей</t>
  </si>
  <si>
    <t>Сумма на 2017 год (закон от 21.12.2016 № 111-З, первоначальный)</t>
  </si>
  <si>
    <t>Закон от 31.01.2017 № 4-З</t>
  </si>
  <si>
    <t>Закон от 03.04.2017 № 22-З</t>
  </si>
  <si>
    <t>Закон от 27.04.2017 № 23-З</t>
  </si>
  <si>
    <t>Закон от 02.08.2017 № 67-З</t>
  </si>
  <si>
    <t>Закон от 29.09.2017 № 69-З</t>
  </si>
  <si>
    <t>Закон от 04.12.2017 № 98-З</t>
  </si>
  <si>
    <t>Закон от 14.12.2017 № 100-З</t>
  </si>
  <si>
    <t>Сумма на 2017 год
(с учетом изменений)</t>
  </si>
  <si>
    <t>Сведения о внесенных в течение 2017 года изменениях, внесенных в закон Брянской области "Об областном бюджете на 2017 год и на плановый период 2018 и 2019 годы", в части доходов на 2017год</t>
  </si>
  <si>
    <t>1 03 02140 01 0000 110</t>
  </si>
  <si>
    <t>1 08 07141 01 0000 110</t>
  </si>
  <si>
    <t>1 13 01020 01 0000 130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</si>
  <si>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</si>
  <si>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1 13 01031 01 0000 130</t>
  </si>
  <si>
    <t>Плата за предоставление сведений из Единого государственного реестра недвижимости</t>
  </si>
  <si>
    <t>1 13 01400 01 0000 130</t>
  </si>
  <si>
    <t>1 13 01410 01 0000 130</t>
  </si>
  <si>
    <t>1 16 18000 00 0000 140</t>
  </si>
  <si>
    <t>Денежные взыскания (штрафы) за нарушение бюджетного законодательства Российской Федерации</t>
  </si>
  <si>
    <t>1 16 18020 02 0000 140</t>
  </si>
  <si>
    <t>Денежные взыскания (штрафы) за нарушение бюджетного законодательства (в части бюджетов субъектов Российской Федерации)</t>
  </si>
  <si>
    <t>1 16 23022 02 0000 140</t>
  </si>
  <si>
    <t>1 17 00000 00 0000 000</t>
  </si>
  <si>
    <t>ПРОЧИЕ НЕНАЛОГОВЫЕ ДОХОДЫ</t>
  </si>
  <si>
    <t>Прочие неналоговые доходы бюджетов субъектов Российской Федерации</t>
  </si>
  <si>
    <t>2 02 10000 00 0000 151</t>
  </si>
  <si>
    <t>Дотации бюджетам бюджетной системы Российской Федерации</t>
  </si>
  <si>
    <t>2 02 15001 02 0000 151</t>
  </si>
  <si>
    <t>2 02 15009 02 0000 151</t>
  </si>
  <si>
    <t>2 02 20000 00 0000 151</t>
  </si>
  <si>
    <t>2 02 20051 02 0000 151</t>
  </si>
  <si>
    <t>2 02 20051 00 0000 151</t>
  </si>
  <si>
    <t>1) Реализация мероприятий федеральной целевой программы "Развитие мелиорации земель сельскохозяйственного назначения России на 2014 - 2020 годы"</t>
  </si>
  <si>
    <t>4) Федеральная целевая программа развития образования на 2016 - 2020 годы (финансовое обеспечение мероприятия 5.1 "Развитие национально-региональной системы независимой оценки качества общего образования через реализацию пилотных региональных проектов и создание национальных механизмов оценки качества")</t>
  </si>
  <si>
    <t>5) Мероприятия подпрограммы "Обеспечение жильем молодых семей" федеральной целевой программы "Жилище" на 2015 - 2020 годы</t>
  </si>
  <si>
    <t>6) Федеральная целевая программа "Развитие физической культуры и спорта в Российской Федерации на 2016 - 2020 годы" (Реконструкция стадиона "Десна")</t>
  </si>
  <si>
    <t>2 02 20077 02 0000 151</t>
  </si>
  <si>
    <t>2 02 23009 02 0000 151</t>
  </si>
  <si>
    <t>Субсидии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</si>
  <si>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2 02 25027 02 0000 151</t>
  </si>
  <si>
    <t>2 02 25028 02 0000 151</t>
  </si>
  <si>
    <t>Субсидии бюджетам субъектов Российской Федерации на поддержку региональных проектов в сфере информационных технологий</t>
  </si>
  <si>
    <t>2 02 25066 02 0000 151</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</si>
  <si>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</si>
  <si>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2 02 25081 02 0000 151</t>
  </si>
  <si>
    <t>Субсидии бюджетам субъектов Российской Федерации на адресную финансовую поддержку спортивных организаций, осуществляющих подготовку спортивного резерва для сборных команд Российской Федерации</t>
  </si>
  <si>
    <t>2 02 25082 02 0000 151</t>
  </si>
  <si>
    <t>2 02 25084 02 0000 151</t>
  </si>
  <si>
    <t>Субсидии бюджетам субъектов Российской Федерации на ежемесячную денежную выплату, назначаемую в случае рождения третьего ребенка или последующих детей до достижения ребенком возраста трех лет</t>
  </si>
  <si>
    <t>2 02 25086 02 0000 151</t>
  </si>
  <si>
    <t>2 02 25097 02 0000 151</t>
  </si>
  <si>
    <t>2 02 25131 02 0000 151</t>
  </si>
  <si>
    <t>2 02 25198 02 0000 151</t>
  </si>
  <si>
    <t>2 02 25209 02 0000 151</t>
  </si>
  <si>
    <t>Субсидии бюджетам субъектов Российской Федерации на софинансирование социальных программ субъектов Российской Федерации, связанных с укреплением материально-технической базы организаций социального обслуживания населения, оказанием адресной социальной помощи неработающим пенсионерам, обучением компьютерной грамотности неработающих пенсионеров</t>
  </si>
  <si>
    <t>2 02 25382 02 0000 151</t>
  </si>
  <si>
    <t>Финансовое обеспечение закупок диагностических средств для выявления, определения чувствительности микобактерии туберкулеза и мониторинга лечения лиц, больных туберкулезом с множественной лекарственной устойчивостью возбудителя</t>
  </si>
  <si>
    <t>Финансовое обеспечение закупок диагностических средств для выявления и мониторинга лечения лиц, инфицированных вирусами иммунодефицита человека и гепатитов В и С</t>
  </si>
  <si>
    <t>Осуществление организационных мероприятий по обеспечению лиц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t>
  </si>
  <si>
    <t>Реализация мероприятий по профилактике ВИЧ-инфекции и гепатитов B и C</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</si>
  <si>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</si>
  <si>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2 02 25462 02 0000 151</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</si>
  <si>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</si>
  <si>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2 02 25517 02 0000 151</t>
  </si>
  <si>
    <t>2 02 25519 02 0000 151</t>
  </si>
  <si>
    <t>Субсидия бюджетам субъектов Российской Федерации на поддержку отрасли культуры</t>
  </si>
  <si>
    <t>Укрепление материально-технической базы и оснащение оборудованием детских школ искусств и обеспечения сельских учреждений культуры специализированным автотранспортом</t>
  </si>
  <si>
    <t>Комплектование книжных фондов библиотек муниципальных образований и государственных библиотек городов Москвы и Санкт-Петербурга</t>
  </si>
  <si>
    <t>Государственная поддержка лучших работников муниципальных учреждений культуры, находящихся на террритории сельских поселений</t>
  </si>
  <si>
    <t>Государственная поддержка муниципальных учреждений культуры</t>
  </si>
  <si>
    <t>2 02 25520 02 0000 151</t>
  </si>
  <si>
    <t>Субсидии бюджетам субъектов Российской Федерации на реализацию мероприятий по содействию создания в субъектах Российской Федерации новых мест в общеобразовательных организациях</t>
  </si>
  <si>
    <t>2 02 25527 02 0000 151</t>
  </si>
  <si>
    <t>Субсидии бюджетам субъектов Российской Федерации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</si>
  <si>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2 02 25542 02 0000 151</t>
  </si>
  <si>
    <t>Субсидии бюджетам субъектов Российской Федерации на повышение продуктивности в молочном скотоводстве</t>
  </si>
  <si>
    <t>2 02 25543 02 0000 151</t>
  </si>
  <si>
    <t>Субсидии бюджетам субъектов Российской Федерации на содействие достижению целевых показателей региональных программ развития агропромышленного комплекса</t>
  </si>
  <si>
    <t>2 02 25544 02 0000 151</t>
  </si>
  <si>
    <t>Субсидии бюджетам субъектов Российской Федерации на возмещение части процентной ставки по инвестиционным кредитам (займам) в агропромышленном комплексе</t>
  </si>
  <si>
    <t>2 02 25545 02 0000 151</t>
  </si>
  <si>
    <t>Субсидии бюджетам субъектов Российской Федерации на 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t>
  </si>
  <si>
    <t>2 02 25555 02 0000 151</t>
  </si>
  <si>
    <t>Субсидии бюджетам субъектов Российской Федерации на поддержку государственных программ субъектов Российской Федерации и муниципальных программ формирования современной городской среды</t>
  </si>
  <si>
    <t>2 02 25558 02 0000 151</t>
  </si>
  <si>
    <t>2 02 25560 02 0000 151</t>
  </si>
  <si>
    <t>Субсидии бюджетам субъектов Российской Федерации на поддержку обустройства мест массового отдыха населения (городских парков)</t>
  </si>
  <si>
    <t>2 02 30000 00 0000 151</t>
  </si>
  <si>
    <t>Субвенции бюджетам бюджетной системы Российской Федерации</t>
  </si>
  <si>
    <t>2 02 35118 02 0000 151</t>
  </si>
  <si>
    <t>2 02 35120 02 0000 151</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</si>
  <si>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</si>
  <si>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2 02 35128 02 0000 151</t>
  </si>
  <si>
    <t>2 02 35129 02 0000 151</t>
  </si>
  <si>
    <t>2 02 35130 02 0000 151</t>
  </si>
  <si>
    <t>2 02 35134 02 0000 151</t>
  </si>
  <si>
    <t>2 02 35135 02 0000 151</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</si>
  <si>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</si>
  <si>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2 02 35137 02 0000 151</t>
  </si>
  <si>
    <t>2 02 35194 02 0000 151</t>
  </si>
  <si>
    <t>2 02 35220 02 0000 151</t>
  </si>
  <si>
    <t>2 02 35240 02 0000 151</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</si>
  <si>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</si>
  <si>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2 02 35250 02 0000 151</t>
  </si>
  <si>
    <t>2 02 35260 02 0000 151</t>
  </si>
  <si>
    <t>2 02 35270 02 0000 151</t>
  </si>
  <si>
    <t>2 02 35280 02 0000 151</t>
  </si>
  <si>
    <t>2 02 35290 02 0000 151</t>
  </si>
  <si>
    <t>2 02 35380 02 0000 151</t>
  </si>
  <si>
    <t>2 02 35460 02 0000 151</t>
  </si>
  <si>
    <t>2 02 35485 02 0000 151</t>
  </si>
  <si>
    <t>2 02 35900 02 0000 151</t>
  </si>
  <si>
    <t>Единая субвенция бюджетам субъектов Российской Федерации и бюджету г. Байконура</t>
  </si>
  <si>
    <t>Осуществление переданных органам государственной власти субъектов Российской Федерации в соответствии с частью первой статьи 6 федерального закона от 24 апреля 1995 года N 52-ФЗ "О животном мире" полномочий Российской Федерации в области организации, регулирования и охраны водных биологических ресурсов"</t>
  </si>
  <si>
    <t>Осуществление переданных органам государственной власти субъектов Российской Федерации в соответствии с частью первой статьи 6 Федерального закона от 24 апреля 1995 года N 52-ФЗ "О животном мире"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</si>
  <si>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Осуществление переданных органам государственной власти субъектов Российской Федерации в соответствии с частью 1 статьи 33 Федерального закона от 24 июля 2009 года N 209-ФЗ "Об охоте и о сохранении охотничьих ресурсов и о внесении изменений в отдельные законодательные акты Российской Федерации" полномочий Российской Федерации в области охраны и использования охотничьих ресурсов"</t>
  </si>
  <si>
    <t>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N 143-ФЗ "Об актах гражданского состояния" полномочий Российской Федерации на государственную регистрацию актов гражданского состояния"</t>
  </si>
  <si>
    <t>Осуществление переданных органам государственной власти субъектов Российской Федерации в соответствии с пунктом 3 статьи 25 Федерального закона от 24 июня 1999 года N 120-ФЗ "Об основах системы профилактики безнадзорности и правонарушений несовершеннолетних"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</si>
  <si>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Осуществление переданных органам государственной власти субъектов Российской Федерации в соответствии с пунктом 1 статьи 9.1 Федерального закона от 25 июня 2002 года N 73-ФЗ "Об объектах культурного наследия (памятниках истории и культуры) народов Российской Федерации" полномочий Российской Федерации в отношении объектов культурного наследия"</t>
  </si>
  <si>
    <t>Осуществление переданных органам государственной власти субъектов Российской Федерации в соответствии с частью 1 статьи 15 Федерального закона от 21 ноября 2011 года N 323-ФЗ "Об основах охраны здоровья граждан в Российской Федерации" полномочий Российской Федерации в сфере охраны здоровья"</t>
  </si>
  <si>
    <t>Осуществление переданных органам государственной власти субъектов Российской Федерации в соответствии с частью 1 статьи 7 Федерального закона от 29 декабря 2012 года N 273-ФЗ "Об образовании в Российской Федерации" полномочий Российской Федерации в сфере образования"</t>
  </si>
  <si>
    <t>2 02 40000 00 0000 151</t>
  </si>
  <si>
    <t>2 02 45072 02 0000 151</t>
  </si>
  <si>
    <t>Межбюджетные трансферты, передаваемые бюджетам субъектов Российской Федерации на финансовое обеспечение закупок антивирусных препаратов для профилактики и лечения лиц, инфицированных вирусами иммунодефицита человека и гепатитов B и C</t>
  </si>
  <si>
    <t>2 02 45133 02 0000 151</t>
  </si>
  <si>
    <t>2 02 45136 02 0000 151</t>
  </si>
  <si>
    <t>Межбюджетные трансферты, передаваемые бюджетам субъектов Российской Федерации на осуществление единовременных выплат медицинским работникам</t>
  </si>
  <si>
    <t>2 02 45141 02 0000 151</t>
  </si>
  <si>
    <t>2 02 45142 02 0000 151</t>
  </si>
  <si>
    <t>2 02 45161 02 0000 151</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</si>
  <si>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</si>
  <si>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2 02 45224 02 0000 151</t>
  </si>
  <si>
    <t>Межбюджетные трансферты, передаваемые бюджетам субъектов Российской Федерации на финансовое обеспечение дорожной деятельности</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</si>
  <si>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</si>
  <si>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</si>
  <si>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</si>
  <si>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</si>
  <si>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</si>
  <si>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Субсидии бюджетам субъектов Российской Федерации на реализацию мероприятий государственной программы Российской Федерации "Доступная среда" на 2011 - 2020 годы</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</si>
  <si>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</si>
  <si>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</si>
  <si>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Государственная пошлина за выдачу разрешения на выброс вредных (загрязняющих) веществ в атмосферный воздух</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</si>
  <si>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</si>
  <si>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</si>
  <si>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 зачисляемая в бюджеты субъектов Российской Федерации</t>
  </si>
  <si>
    <t>Денежные взыскания (штрафы) за нарушение законодательства о государственном регулировании цен (тарифов) в части цен (тарифов), регулируемых органами государственной власти субъектов Российской Федерации, налагаемые органами исполнительной власти субъектов Российской Федерации</t>
  </si>
  <si>
    <t>Денежные взыскания (штрафы) за нарушение водного законодательства</t>
  </si>
  <si>
    <t>Денежные взыскания (штрафы) за нарушение правил перевозки крупногабаритных и тяжеловесных грузов по автомобильным дорогам общего пользования регионального или межмуниципального значения</t>
  </si>
  <si>
    <t>Поступления сумм в возмещение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 зачисляемые в бюджеты субъектов Российской Федерации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</si>
  <si>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t>
  </si>
  <si>
    <t>2) ФЦП "Устойчивое развитие сельских территорий на 2014-2020 годы":
1. субсидии бюджетам субъектов РФ на софинансирование расходов, связанных с реализацией мероприятий по улучшению жилищных условий граждан, проживающих в сельской местности, в том числе молодых семей и молодых специалистов: 2017 - 18 512 900,0 рублей;
2. субсидий на реализацию мероприятия по грантовой поддержке местных инициатив граждан, поживающих в сельской местности: 2017 - 1 171 500,0 рублей.</t>
  </si>
  <si>
    <t>2 02 25402 02 0000 151</t>
  </si>
  <si>
    <t>Подключение общедоступных библиотек к сети Интернет и развитие библиотечного дела с учетом задачи расширения информационных технологий и оцифровки</t>
  </si>
  <si>
    <t>2 02 25541 02 0000 151</t>
  </si>
  <si>
    <t>Субсидии бюджетам субъектов Российской Федерации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</si>
  <si>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</si>
  <si>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</si>
  <si>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</si>
  <si>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 xml:space="preserve">
1 05 01012 01 0000 110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</si>
  <si>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</si>
  <si>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1 11 05032 02 0000 120</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</si>
  <si>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</si>
  <si>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1 14 02023 02 0000 410</t>
  </si>
  <si>
    <t>Доходы от возмещения ущерба при возникновении иных страховых случаев, когда выгодоприобретателями выступают получатели средств бюджетов субъектов Российской Федерации</t>
  </si>
  <si>
    <t>1 17 05020 02 0000 180</t>
  </si>
  <si>
    <t>3) Федеральная целевая программа "Развитие водохозяйственного комплекса Российской Федерации в 2012 - 2020 годах"</t>
  </si>
  <si>
    <t>Субсидии бюджетам субъектов Российской Федерации на поддержку творческой деятельности и техническое оснащение детских и кукольных театров</t>
  </si>
  <si>
    <t>2 02 45390 02 0000 151</t>
  </si>
  <si>
    <t>2 07 02000 02 0000 180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</si>
</sst>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charset val="204"/>
      <scheme val="minor"/>
    </font>
    <font>
      <sz val="11"/>
      <color theme="1"/>
      <name val="Calibri"/>
      <family val="2"/>
      <charset val="204"/>
      <scheme val="minor"/>
    </font>
    <font>
      <sz val="10"/>
      <name val="Segoe UI"/>
      <family val="2"/>
      <charset val="204"/>
    </font>
    <font>
      <b/>
      <sz val="10"/>
      <name val="Segoe UI"/>
      <family val="2"/>
      <charset val="204"/>
    </font>
  </fonts>
  <fills count="13">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808080"/>
        <bgColor indexed="64"/>
      </patternFill>
    </fill>
    <fill>
      <patternFill patternType="solid">
        <fgColor rgb="FFABABAB"/>
        <bgColor indexed="64"/>
      </patternFill>
    </fill>
    <fill>
      <patternFill patternType="solid">
        <fgColor rgb="FFDDDDDD"/>
        <bgColor indexed="64"/>
      </patternFill>
    </fill>
    <fill>
      <patternFill patternType="solid">
        <fgColor rgb="FFB2B2B2"/>
        <bgColor indexed="64"/>
      </patternFill>
    </fill>
    <fill>
      <patternFill patternType="solid">
        <fgColor rgb="FF969696"/>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theme="6"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cellStyleXfs>
  <cellXfs count="36">
    <xf numFmtId="0" fontId="0" fillId="0" borderId="0" xfId="0"/>
    <xf numFmtId="0" fontId="2" fillId="3" borderId="0" xfId="0" applyFont="1" applyFill="1" applyAlignment="1">
      <alignment vertical="center"/>
    </xf>
    <xf numFmtId="0" fontId="2" fillId="8" borderId="1" xfId="0" quotePrefix="1" applyNumberFormat="1" applyFont="1" applyFill="1" applyBorder="1" applyAlignment="1">
      <alignment horizontal="center" vertical="center" shrinkToFit="1"/>
    </xf>
    <xf numFmtId="0" fontId="2" fillId="7" borderId="1" xfId="0" quotePrefix="1" applyNumberFormat="1" applyFont="1" applyFill="1" applyBorder="1" applyAlignment="1">
      <alignment horizontal="center" vertical="center" shrinkToFit="1"/>
    </xf>
    <xf numFmtId="0" fontId="2" fillId="3" borderId="1" xfId="0" quotePrefix="1" applyNumberFormat="1" applyFont="1" applyFill="1" applyBorder="1" applyAlignment="1">
      <alignment horizontal="center" vertical="center" shrinkToFit="1"/>
    </xf>
    <xf numFmtId="0" fontId="2" fillId="0" borderId="1" xfId="0" quotePrefix="1" applyNumberFormat="1" applyFont="1" applyFill="1" applyBorder="1" applyAlignment="1">
      <alignment horizontal="center" vertical="center" shrinkToFit="1"/>
    </xf>
    <xf numFmtId="0" fontId="2" fillId="3" borderId="1" xfId="0" quotePrefix="1" applyNumberFormat="1" applyFont="1" applyFill="1" applyBorder="1" applyAlignment="1">
      <alignment horizontal="center" vertical="center" wrapText="1" shrinkToFit="1"/>
    </xf>
    <xf numFmtId="0" fontId="2" fillId="3" borderId="1" xfId="0" applyFont="1" applyFill="1" applyBorder="1" applyAlignment="1">
      <alignment horizontal="center" vertical="center" shrinkToFit="1"/>
    </xf>
    <xf numFmtId="0" fontId="2" fillId="0" borderId="1" xfId="0" applyNumberFormat="1" applyFont="1" applyFill="1" applyBorder="1" applyAlignment="1">
      <alignment horizontal="left" vertical="center" wrapText="1"/>
    </xf>
    <xf numFmtId="0" fontId="2" fillId="0" borderId="0" xfId="0" applyFont="1" applyFill="1" applyAlignment="1">
      <alignment vertical="center"/>
    </xf>
    <xf numFmtId="0" fontId="2" fillId="11" borderId="1" xfId="0" quotePrefix="1" applyNumberFormat="1" applyFont="1" applyFill="1" applyBorder="1" applyAlignment="1">
      <alignment horizontal="center" vertical="center" shrinkToFit="1"/>
    </xf>
    <xf numFmtId="0" fontId="2" fillId="10" borderId="1" xfId="0" quotePrefix="1" applyNumberFormat="1" applyFont="1" applyFill="1" applyBorder="1" applyAlignment="1">
      <alignment horizontal="center" vertical="center" shrinkToFit="1"/>
    </xf>
    <xf numFmtId="49" fontId="2" fillId="3" borderId="1" xfId="0" applyNumberFormat="1" applyFont="1" applyFill="1" applyBorder="1" applyAlignment="1">
      <alignment horizontal="center" vertical="center" wrapText="1" shrinkToFit="1"/>
    </xf>
    <xf numFmtId="0" fontId="3" fillId="0" borderId="0" xfId="0" applyFont="1" applyBorder="1" applyAlignment="1">
      <alignment horizontal="center" vertical="center" wrapText="1"/>
    </xf>
    <xf numFmtId="0" fontId="2" fillId="4" borderId="1" xfId="0" quotePrefix="1" applyNumberFormat="1" applyFont="1" applyFill="1" applyBorder="1" applyAlignment="1">
      <alignment horizontal="center" vertical="center" shrinkToFit="1"/>
    </xf>
    <xf numFmtId="4" fontId="2" fillId="3" borderId="0" xfId="0" applyNumberFormat="1" applyFont="1" applyFill="1" applyBorder="1" applyAlignment="1">
      <alignment horizontal="center" vertical="center"/>
    </xf>
    <xf numFmtId="4" fontId="2" fillId="3" borderId="0" xfId="0" applyNumberFormat="1" applyFont="1" applyFill="1" applyAlignment="1">
      <alignment horizontal="center" vertical="center"/>
    </xf>
    <xf numFmtId="0" fontId="2" fillId="0" borderId="1" xfId="0" applyNumberFormat="1" applyFont="1" applyFill="1" applyBorder="1" applyAlignment="1">
      <alignment vertical="center" wrapText="1"/>
    </xf>
    <xf numFmtId="0" fontId="2" fillId="0" borderId="1" xfId="0" quotePrefix="1" applyNumberFormat="1" applyFont="1" applyFill="1" applyBorder="1" applyAlignment="1">
      <alignment horizontal="center" vertical="center" wrapText="1" shrinkToFit="1"/>
    </xf>
    <xf numFmtId="0" fontId="2" fillId="0" borderId="1" xfId="0" applyNumberFormat="1" applyFont="1" applyFill="1" applyBorder="1" applyAlignment="1">
      <alignment horizontal="left" vertical="top" wrapText="1"/>
    </xf>
    <xf numFmtId="0" fontId="2" fillId="12" borderId="1" xfId="0" quotePrefix="1" applyNumberFormat="1" applyFont="1" applyFill="1" applyBorder="1" applyAlignment="1">
      <alignment horizontal="center" vertical="center" shrinkToFit="1"/>
    </xf>
    <xf numFmtId="0" fontId="2" fillId="12" borderId="1" xfId="0" applyNumberFormat="1" applyFont="1" applyFill="1" applyBorder="1" applyAlignment="1">
      <alignment horizontal="left" vertical="center" wrapText="1"/>
    </xf>
    <xf numFmtId="0" fontId="2" fillId="12" borderId="1" xfId="0" applyNumberFormat="1" applyFont="1" applyFill="1" applyBorder="1" applyAlignment="1">
      <alignment vertical="center" wrapText="1"/>
    </xf>
    <xf numFmtId="4" fontId="2" fillId="12" borderId="1" xfId="0" applyNumberFormat="1" applyFont="1" applyFill="1" applyBorder="1" applyAlignment="1">
      <alignment horizontal="center" vertical="center"/>
    </xf>
    <xf numFmtId="4" fontId="2" fillId="0" borderId="1" xfId="0" applyNumberFormat="1" applyFont="1" applyFill="1" applyBorder="1" applyAlignment="1">
      <alignment horizontal="center" vertical="center"/>
    </xf>
    <xf numFmtId="0" fontId="2" fillId="0" borderId="0" xfId="0" applyFont="1" applyAlignment="1">
      <alignment vertical="center"/>
    </xf>
    <xf numFmtId="4" fontId="2" fillId="12" borderId="0" xfId="0" applyNumberFormat="1" applyFont="1" applyFill="1" applyAlignment="1">
      <alignment horizontal="center" vertical="center"/>
    </xf>
    <xf numFmtId="4" fontId="2" fillId="0" borderId="0" xfId="0" applyNumberFormat="1" applyFont="1" applyAlignment="1">
      <alignment horizontal="center" vertical="center"/>
    </xf>
    <xf numFmtId="4" fontId="2" fillId="2" borderId="1" xfId="0" applyNumberFormat="1" applyFont="1" applyFill="1" applyBorder="1" applyAlignment="1">
      <alignment horizontal="center" vertical="center" wrapText="1"/>
    </xf>
    <xf numFmtId="0" fontId="2" fillId="9" borderId="1" xfId="0" quotePrefix="1" applyNumberFormat="1" applyFont="1" applyFill="1" applyBorder="1" applyAlignment="1">
      <alignment horizontal="center" vertical="center" shrinkToFit="1"/>
    </xf>
    <xf numFmtId="0" fontId="2" fillId="6" borderId="1" xfId="0" quotePrefix="1" applyNumberFormat="1" applyFont="1" applyFill="1" applyBorder="1" applyAlignment="1">
      <alignment horizontal="center" vertical="center" shrinkToFit="1"/>
    </xf>
    <xf numFmtId="0" fontId="2" fillId="5" borderId="1" xfId="0" applyFont="1" applyFill="1" applyBorder="1" applyAlignment="1">
      <alignment horizontal="center" vertical="center" shrinkToFit="1"/>
    </xf>
    <xf numFmtId="0" fontId="2" fillId="4" borderId="1" xfId="0" quotePrefix="1" applyNumberFormat="1" applyFont="1" applyFill="1" applyBorder="1" applyAlignment="1">
      <alignment horizontal="center" vertical="center" wrapText="1" shrinkToFit="1"/>
    </xf>
    <xf numFmtId="0" fontId="2" fillId="12" borderId="1" xfId="0" quotePrefix="1" applyNumberFormat="1" applyFont="1" applyFill="1" applyBorder="1" applyAlignment="1">
      <alignment horizontal="left" vertical="center" wrapText="1"/>
    </xf>
    <xf numFmtId="0" fontId="2" fillId="12" borderId="1" xfId="0" quotePrefix="1" applyNumberFormat="1" applyFont="1" applyFill="1" applyBorder="1" applyAlignment="1">
      <alignment horizontal="center" vertical="center" wrapText="1" shrinkToFit="1"/>
    </xf>
    <xf numFmtId="0" fontId="2" fillId="12" borderId="1" xfId="0" applyNumberFormat="1" applyFont="1" applyFill="1" applyBorder="1" applyAlignment="1">
      <alignment horizontal="left" vertical="top" wrapText="1"/>
    </xf>
  </cellXfs>
  <cellStyles count="2">
    <cellStyle name="Normal"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9"/>
  <sheetViews>
    <sheetView tabSelected="1" view="pageBreakPreview" topLeftCell="B1" zoomScale="85" zoomScaleNormal="60" zoomScaleSheetLayoutView="85" workbookViewId="0">
      <selection sqref="A1:L1"/>
    </sheetView>
  </sheetViews>
  <sheetFormatPr defaultRowHeight="14.25" x14ac:dyDescent="0.25"/>
  <cols>
    <col min="1" max="1" width="13.42578125" style="25" hidden="1" customWidth="1"/>
    <col min="2" max="2" width="23.85546875" style="25" customWidth="1"/>
    <col min="3" max="3" width="64" style="25" customWidth="1"/>
    <col min="4" max="11" width="18.5703125" style="27" customWidth="1"/>
    <col min="12" max="12" width="27.140625" style="27" customWidth="1"/>
    <col min="13" max="258" width="9.140625" style="25"/>
    <col min="259" max="259" width="13.42578125" style="25" customWidth="1"/>
    <col min="260" max="260" width="31" style="25" customWidth="1"/>
    <col min="261" max="261" width="64" style="25" customWidth="1"/>
    <col min="262" max="262" width="22.85546875" style="25" customWidth="1"/>
    <col min="263" max="263" width="22.140625" style="25" customWidth="1"/>
    <col min="264" max="264" width="22.85546875" style="25" customWidth="1"/>
    <col min="265" max="265" width="21.140625" style="25" bestFit="1" customWidth="1"/>
    <col min="266" max="266" width="20.7109375" style="25" customWidth="1"/>
    <col min="267" max="514" width="9.140625" style="25"/>
    <col min="515" max="515" width="13.42578125" style="25" customWidth="1"/>
    <col min="516" max="516" width="31" style="25" customWidth="1"/>
    <col min="517" max="517" width="64" style="25" customWidth="1"/>
    <col min="518" max="518" width="22.85546875" style="25" customWidth="1"/>
    <col min="519" max="519" width="22.140625" style="25" customWidth="1"/>
    <col min="520" max="520" width="22.85546875" style="25" customWidth="1"/>
    <col min="521" max="521" width="21.140625" style="25" bestFit="1" customWidth="1"/>
    <col min="522" max="522" width="20.7109375" style="25" customWidth="1"/>
    <col min="523" max="770" width="9.140625" style="25"/>
    <col min="771" max="771" width="13.42578125" style="25" customWidth="1"/>
    <col min="772" max="772" width="31" style="25" customWidth="1"/>
    <col min="773" max="773" width="64" style="25" customWidth="1"/>
    <col min="774" max="774" width="22.85546875" style="25" customWidth="1"/>
    <col min="775" max="775" width="22.140625" style="25" customWidth="1"/>
    <col min="776" max="776" width="22.85546875" style="25" customWidth="1"/>
    <col min="777" max="777" width="21.140625" style="25" bestFit="1" customWidth="1"/>
    <col min="778" max="778" width="20.7109375" style="25" customWidth="1"/>
    <col min="779" max="1026" width="9.140625" style="25"/>
    <col min="1027" max="1027" width="13.42578125" style="25" customWidth="1"/>
    <col min="1028" max="1028" width="31" style="25" customWidth="1"/>
    <col min="1029" max="1029" width="64" style="25" customWidth="1"/>
    <col min="1030" max="1030" width="22.85546875" style="25" customWidth="1"/>
    <col min="1031" max="1031" width="22.140625" style="25" customWidth="1"/>
    <col min="1032" max="1032" width="22.85546875" style="25" customWidth="1"/>
    <col min="1033" max="1033" width="21.140625" style="25" bestFit="1" customWidth="1"/>
    <col min="1034" max="1034" width="20.7109375" style="25" customWidth="1"/>
    <col min="1035" max="1282" width="9.140625" style="25"/>
    <col min="1283" max="1283" width="13.42578125" style="25" customWidth="1"/>
    <col min="1284" max="1284" width="31" style="25" customWidth="1"/>
    <col min="1285" max="1285" width="64" style="25" customWidth="1"/>
    <col min="1286" max="1286" width="22.85546875" style="25" customWidth="1"/>
    <col min="1287" max="1287" width="22.140625" style="25" customWidth="1"/>
    <col min="1288" max="1288" width="22.85546875" style="25" customWidth="1"/>
    <col min="1289" max="1289" width="21.140625" style="25" bestFit="1" customWidth="1"/>
    <col min="1290" max="1290" width="20.7109375" style="25" customWidth="1"/>
    <col min="1291" max="1538" width="9.140625" style="25"/>
    <col min="1539" max="1539" width="13.42578125" style="25" customWidth="1"/>
    <col min="1540" max="1540" width="31" style="25" customWidth="1"/>
    <col min="1541" max="1541" width="64" style="25" customWidth="1"/>
    <col min="1542" max="1542" width="22.85546875" style="25" customWidth="1"/>
    <col min="1543" max="1543" width="22.140625" style="25" customWidth="1"/>
    <col min="1544" max="1544" width="22.85546875" style="25" customWidth="1"/>
    <col min="1545" max="1545" width="21.140625" style="25" bestFit="1" customWidth="1"/>
    <col min="1546" max="1546" width="20.7109375" style="25" customWidth="1"/>
    <col min="1547" max="1794" width="9.140625" style="25"/>
    <col min="1795" max="1795" width="13.42578125" style="25" customWidth="1"/>
    <col min="1796" max="1796" width="31" style="25" customWidth="1"/>
    <col min="1797" max="1797" width="64" style="25" customWidth="1"/>
    <col min="1798" max="1798" width="22.85546875" style="25" customWidth="1"/>
    <col min="1799" max="1799" width="22.140625" style="25" customWidth="1"/>
    <col min="1800" max="1800" width="22.85546875" style="25" customWidth="1"/>
    <col min="1801" max="1801" width="21.140625" style="25" bestFit="1" customWidth="1"/>
    <col min="1802" max="1802" width="20.7109375" style="25" customWidth="1"/>
    <col min="1803" max="2050" width="9.140625" style="25"/>
    <col min="2051" max="2051" width="13.42578125" style="25" customWidth="1"/>
    <col min="2052" max="2052" width="31" style="25" customWidth="1"/>
    <col min="2053" max="2053" width="64" style="25" customWidth="1"/>
    <col min="2054" max="2054" width="22.85546875" style="25" customWidth="1"/>
    <col min="2055" max="2055" width="22.140625" style="25" customWidth="1"/>
    <col min="2056" max="2056" width="22.85546875" style="25" customWidth="1"/>
    <col min="2057" max="2057" width="21.140625" style="25" bestFit="1" customWidth="1"/>
    <col min="2058" max="2058" width="20.7109375" style="25" customWidth="1"/>
    <col min="2059" max="2306" width="9.140625" style="25"/>
    <col min="2307" max="2307" width="13.42578125" style="25" customWidth="1"/>
    <col min="2308" max="2308" width="31" style="25" customWidth="1"/>
    <col min="2309" max="2309" width="64" style="25" customWidth="1"/>
    <col min="2310" max="2310" width="22.85546875" style="25" customWidth="1"/>
    <col min="2311" max="2311" width="22.140625" style="25" customWidth="1"/>
    <col min="2312" max="2312" width="22.85546875" style="25" customWidth="1"/>
    <col min="2313" max="2313" width="21.140625" style="25" bestFit="1" customWidth="1"/>
    <col min="2314" max="2314" width="20.7109375" style="25" customWidth="1"/>
    <col min="2315" max="2562" width="9.140625" style="25"/>
    <col min="2563" max="2563" width="13.42578125" style="25" customWidth="1"/>
    <col min="2564" max="2564" width="31" style="25" customWidth="1"/>
    <col min="2565" max="2565" width="64" style="25" customWidth="1"/>
    <col min="2566" max="2566" width="22.85546875" style="25" customWidth="1"/>
    <col min="2567" max="2567" width="22.140625" style="25" customWidth="1"/>
    <col min="2568" max="2568" width="22.85546875" style="25" customWidth="1"/>
    <col min="2569" max="2569" width="21.140625" style="25" bestFit="1" customWidth="1"/>
    <col min="2570" max="2570" width="20.7109375" style="25" customWidth="1"/>
    <col min="2571" max="2818" width="9.140625" style="25"/>
    <col min="2819" max="2819" width="13.42578125" style="25" customWidth="1"/>
    <col min="2820" max="2820" width="31" style="25" customWidth="1"/>
    <col min="2821" max="2821" width="64" style="25" customWidth="1"/>
    <col min="2822" max="2822" width="22.85546875" style="25" customWidth="1"/>
    <col min="2823" max="2823" width="22.140625" style="25" customWidth="1"/>
    <col min="2824" max="2824" width="22.85546875" style="25" customWidth="1"/>
    <col min="2825" max="2825" width="21.140625" style="25" bestFit="1" customWidth="1"/>
    <col min="2826" max="2826" width="20.7109375" style="25" customWidth="1"/>
    <col min="2827" max="3074" width="9.140625" style="25"/>
    <col min="3075" max="3075" width="13.42578125" style="25" customWidth="1"/>
    <col min="3076" max="3076" width="31" style="25" customWidth="1"/>
    <col min="3077" max="3077" width="64" style="25" customWidth="1"/>
    <col min="3078" max="3078" width="22.85546875" style="25" customWidth="1"/>
    <col min="3079" max="3079" width="22.140625" style="25" customWidth="1"/>
    <col min="3080" max="3080" width="22.85546875" style="25" customWidth="1"/>
    <col min="3081" max="3081" width="21.140625" style="25" bestFit="1" customWidth="1"/>
    <col min="3082" max="3082" width="20.7109375" style="25" customWidth="1"/>
    <col min="3083" max="3330" width="9.140625" style="25"/>
    <col min="3331" max="3331" width="13.42578125" style="25" customWidth="1"/>
    <col min="3332" max="3332" width="31" style="25" customWidth="1"/>
    <col min="3333" max="3333" width="64" style="25" customWidth="1"/>
    <col min="3334" max="3334" width="22.85546875" style="25" customWidth="1"/>
    <col min="3335" max="3335" width="22.140625" style="25" customWidth="1"/>
    <col min="3336" max="3336" width="22.85546875" style="25" customWidth="1"/>
    <col min="3337" max="3337" width="21.140625" style="25" bestFit="1" customWidth="1"/>
    <col min="3338" max="3338" width="20.7109375" style="25" customWidth="1"/>
    <col min="3339" max="3586" width="9.140625" style="25"/>
    <col min="3587" max="3587" width="13.42578125" style="25" customWidth="1"/>
    <col min="3588" max="3588" width="31" style="25" customWidth="1"/>
    <col min="3589" max="3589" width="64" style="25" customWidth="1"/>
    <col min="3590" max="3590" width="22.85546875" style="25" customWidth="1"/>
    <col min="3591" max="3591" width="22.140625" style="25" customWidth="1"/>
    <col min="3592" max="3592" width="22.85546875" style="25" customWidth="1"/>
    <col min="3593" max="3593" width="21.140625" style="25" bestFit="1" customWidth="1"/>
    <col min="3594" max="3594" width="20.7109375" style="25" customWidth="1"/>
    <col min="3595" max="3842" width="9.140625" style="25"/>
    <col min="3843" max="3843" width="13.42578125" style="25" customWidth="1"/>
    <col min="3844" max="3844" width="31" style="25" customWidth="1"/>
    <col min="3845" max="3845" width="64" style="25" customWidth="1"/>
    <col min="3846" max="3846" width="22.85546875" style="25" customWidth="1"/>
    <col min="3847" max="3847" width="22.140625" style="25" customWidth="1"/>
    <col min="3848" max="3848" width="22.85546875" style="25" customWidth="1"/>
    <col min="3849" max="3849" width="21.140625" style="25" bestFit="1" customWidth="1"/>
    <col min="3850" max="3850" width="20.7109375" style="25" customWidth="1"/>
    <col min="3851" max="4098" width="9.140625" style="25"/>
    <col min="4099" max="4099" width="13.42578125" style="25" customWidth="1"/>
    <col min="4100" max="4100" width="31" style="25" customWidth="1"/>
    <col min="4101" max="4101" width="64" style="25" customWidth="1"/>
    <col min="4102" max="4102" width="22.85546875" style="25" customWidth="1"/>
    <col min="4103" max="4103" width="22.140625" style="25" customWidth="1"/>
    <col min="4104" max="4104" width="22.85546875" style="25" customWidth="1"/>
    <col min="4105" max="4105" width="21.140625" style="25" bestFit="1" customWidth="1"/>
    <col min="4106" max="4106" width="20.7109375" style="25" customWidth="1"/>
    <col min="4107" max="4354" width="9.140625" style="25"/>
    <col min="4355" max="4355" width="13.42578125" style="25" customWidth="1"/>
    <col min="4356" max="4356" width="31" style="25" customWidth="1"/>
    <col min="4357" max="4357" width="64" style="25" customWidth="1"/>
    <col min="4358" max="4358" width="22.85546875" style="25" customWidth="1"/>
    <col min="4359" max="4359" width="22.140625" style="25" customWidth="1"/>
    <col min="4360" max="4360" width="22.85546875" style="25" customWidth="1"/>
    <col min="4361" max="4361" width="21.140625" style="25" bestFit="1" customWidth="1"/>
    <col min="4362" max="4362" width="20.7109375" style="25" customWidth="1"/>
    <col min="4363" max="4610" width="9.140625" style="25"/>
    <col min="4611" max="4611" width="13.42578125" style="25" customWidth="1"/>
    <col min="4612" max="4612" width="31" style="25" customWidth="1"/>
    <col min="4613" max="4613" width="64" style="25" customWidth="1"/>
    <col min="4614" max="4614" width="22.85546875" style="25" customWidth="1"/>
    <col min="4615" max="4615" width="22.140625" style="25" customWidth="1"/>
    <col min="4616" max="4616" width="22.85546875" style="25" customWidth="1"/>
    <col min="4617" max="4617" width="21.140625" style="25" bestFit="1" customWidth="1"/>
    <col min="4618" max="4618" width="20.7109375" style="25" customWidth="1"/>
    <col min="4619" max="4866" width="9.140625" style="25"/>
    <col min="4867" max="4867" width="13.42578125" style="25" customWidth="1"/>
    <col min="4868" max="4868" width="31" style="25" customWidth="1"/>
    <col min="4869" max="4869" width="64" style="25" customWidth="1"/>
    <col min="4870" max="4870" width="22.85546875" style="25" customWidth="1"/>
    <col min="4871" max="4871" width="22.140625" style="25" customWidth="1"/>
    <col min="4872" max="4872" width="22.85546875" style="25" customWidth="1"/>
    <col min="4873" max="4873" width="21.140625" style="25" bestFit="1" customWidth="1"/>
    <col min="4874" max="4874" width="20.7109375" style="25" customWidth="1"/>
    <col min="4875" max="5122" width="9.140625" style="25"/>
    <col min="5123" max="5123" width="13.42578125" style="25" customWidth="1"/>
    <col min="5124" max="5124" width="31" style="25" customWidth="1"/>
    <col min="5125" max="5125" width="64" style="25" customWidth="1"/>
    <col min="5126" max="5126" width="22.85546875" style="25" customWidth="1"/>
    <col min="5127" max="5127" width="22.140625" style="25" customWidth="1"/>
    <col min="5128" max="5128" width="22.85546875" style="25" customWidth="1"/>
    <col min="5129" max="5129" width="21.140625" style="25" bestFit="1" customWidth="1"/>
    <col min="5130" max="5130" width="20.7109375" style="25" customWidth="1"/>
    <col min="5131" max="5378" width="9.140625" style="25"/>
    <col min="5379" max="5379" width="13.42578125" style="25" customWidth="1"/>
    <col min="5380" max="5380" width="31" style="25" customWidth="1"/>
    <col min="5381" max="5381" width="64" style="25" customWidth="1"/>
    <col min="5382" max="5382" width="22.85546875" style="25" customWidth="1"/>
    <col min="5383" max="5383" width="22.140625" style="25" customWidth="1"/>
    <col min="5384" max="5384" width="22.85546875" style="25" customWidth="1"/>
    <col min="5385" max="5385" width="21.140625" style="25" bestFit="1" customWidth="1"/>
    <col min="5386" max="5386" width="20.7109375" style="25" customWidth="1"/>
    <col min="5387" max="5634" width="9.140625" style="25"/>
    <col min="5635" max="5635" width="13.42578125" style="25" customWidth="1"/>
    <col min="5636" max="5636" width="31" style="25" customWidth="1"/>
    <col min="5637" max="5637" width="64" style="25" customWidth="1"/>
    <col min="5638" max="5638" width="22.85546875" style="25" customWidth="1"/>
    <col min="5639" max="5639" width="22.140625" style="25" customWidth="1"/>
    <col min="5640" max="5640" width="22.85546875" style="25" customWidth="1"/>
    <col min="5641" max="5641" width="21.140625" style="25" bestFit="1" customWidth="1"/>
    <col min="5642" max="5642" width="20.7109375" style="25" customWidth="1"/>
    <col min="5643" max="5890" width="9.140625" style="25"/>
    <col min="5891" max="5891" width="13.42578125" style="25" customWidth="1"/>
    <col min="5892" max="5892" width="31" style="25" customWidth="1"/>
    <col min="5893" max="5893" width="64" style="25" customWidth="1"/>
    <col min="5894" max="5894" width="22.85546875" style="25" customWidth="1"/>
    <col min="5895" max="5895" width="22.140625" style="25" customWidth="1"/>
    <col min="5896" max="5896" width="22.85546875" style="25" customWidth="1"/>
    <col min="5897" max="5897" width="21.140625" style="25" bestFit="1" customWidth="1"/>
    <col min="5898" max="5898" width="20.7109375" style="25" customWidth="1"/>
    <col min="5899" max="6146" width="9.140625" style="25"/>
    <col min="6147" max="6147" width="13.42578125" style="25" customWidth="1"/>
    <col min="6148" max="6148" width="31" style="25" customWidth="1"/>
    <col min="6149" max="6149" width="64" style="25" customWidth="1"/>
    <col min="6150" max="6150" width="22.85546875" style="25" customWidth="1"/>
    <col min="6151" max="6151" width="22.140625" style="25" customWidth="1"/>
    <col min="6152" max="6152" width="22.85546875" style="25" customWidth="1"/>
    <col min="6153" max="6153" width="21.140625" style="25" bestFit="1" customWidth="1"/>
    <col min="6154" max="6154" width="20.7109375" style="25" customWidth="1"/>
    <col min="6155" max="6402" width="9.140625" style="25"/>
    <col min="6403" max="6403" width="13.42578125" style="25" customWidth="1"/>
    <col min="6404" max="6404" width="31" style="25" customWidth="1"/>
    <col min="6405" max="6405" width="64" style="25" customWidth="1"/>
    <col min="6406" max="6406" width="22.85546875" style="25" customWidth="1"/>
    <col min="6407" max="6407" width="22.140625" style="25" customWidth="1"/>
    <col min="6408" max="6408" width="22.85546875" style="25" customWidth="1"/>
    <col min="6409" max="6409" width="21.140625" style="25" bestFit="1" customWidth="1"/>
    <col min="6410" max="6410" width="20.7109375" style="25" customWidth="1"/>
    <col min="6411" max="6658" width="9.140625" style="25"/>
    <col min="6659" max="6659" width="13.42578125" style="25" customWidth="1"/>
    <col min="6660" max="6660" width="31" style="25" customWidth="1"/>
    <col min="6661" max="6661" width="64" style="25" customWidth="1"/>
    <col min="6662" max="6662" width="22.85546875" style="25" customWidth="1"/>
    <col min="6663" max="6663" width="22.140625" style="25" customWidth="1"/>
    <col min="6664" max="6664" width="22.85546875" style="25" customWidth="1"/>
    <col min="6665" max="6665" width="21.140625" style="25" bestFit="1" customWidth="1"/>
    <col min="6666" max="6666" width="20.7109375" style="25" customWidth="1"/>
    <col min="6667" max="6914" width="9.140625" style="25"/>
    <col min="6915" max="6915" width="13.42578125" style="25" customWidth="1"/>
    <col min="6916" max="6916" width="31" style="25" customWidth="1"/>
    <col min="6917" max="6917" width="64" style="25" customWidth="1"/>
    <col min="6918" max="6918" width="22.85546875" style="25" customWidth="1"/>
    <col min="6919" max="6919" width="22.140625" style="25" customWidth="1"/>
    <col min="6920" max="6920" width="22.85546875" style="25" customWidth="1"/>
    <col min="6921" max="6921" width="21.140625" style="25" bestFit="1" customWidth="1"/>
    <col min="6922" max="6922" width="20.7109375" style="25" customWidth="1"/>
    <col min="6923" max="7170" width="9.140625" style="25"/>
    <col min="7171" max="7171" width="13.42578125" style="25" customWidth="1"/>
    <col min="7172" max="7172" width="31" style="25" customWidth="1"/>
    <col min="7173" max="7173" width="64" style="25" customWidth="1"/>
    <col min="7174" max="7174" width="22.85546875" style="25" customWidth="1"/>
    <col min="7175" max="7175" width="22.140625" style="25" customWidth="1"/>
    <col min="7176" max="7176" width="22.85546875" style="25" customWidth="1"/>
    <col min="7177" max="7177" width="21.140625" style="25" bestFit="1" customWidth="1"/>
    <col min="7178" max="7178" width="20.7109375" style="25" customWidth="1"/>
    <col min="7179" max="7426" width="9.140625" style="25"/>
    <col min="7427" max="7427" width="13.42578125" style="25" customWidth="1"/>
    <col min="7428" max="7428" width="31" style="25" customWidth="1"/>
    <col min="7429" max="7429" width="64" style="25" customWidth="1"/>
    <col min="7430" max="7430" width="22.85546875" style="25" customWidth="1"/>
    <col min="7431" max="7431" width="22.140625" style="25" customWidth="1"/>
    <col min="7432" max="7432" width="22.85546875" style="25" customWidth="1"/>
    <col min="7433" max="7433" width="21.140625" style="25" bestFit="1" customWidth="1"/>
    <col min="7434" max="7434" width="20.7109375" style="25" customWidth="1"/>
    <col min="7435" max="7682" width="9.140625" style="25"/>
    <col min="7683" max="7683" width="13.42578125" style="25" customWidth="1"/>
    <col min="7684" max="7684" width="31" style="25" customWidth="1"/>
    <col min="7685" max="7685" width="64" style="25" customWidth="1"/>
    <col min="7686" max="7686" width="22.85546875" style="25" customWidth="1"/>
    <col min="7687" max="7687" width="22.140625" style="25" customWidth="1"/>
    <col min="7688" max="7688" width="22.85546875" style="25" customWidth="1"/>
    <col min="7689" max="7689" width="21.140625" style="25" bestFit="1" customWidth="1"/>
    <col min="7690" max="7690" width="20.7109375" style="25" customWidth="1"/>
    <col min="7691" max="7938" width="9.140625" style="25"/>
    <col min="7939" max="7939" width="13.42578125" style="25" customWidth="1"/>
    <col min="7940" max="7940" width="31" style="25" customWidth="1"/>
    <col min="7941" max="7941" width="64" style="25" customWidth="1"/>
    <col min="7942" max="7942" width="22.85546875" style="25" customWidth="1"/>
    <col min="7943" max="7943" width="22.140625" style="25" customWidth="1"/>
    <col min="7944" max="7944" width="22.85546875" style="25" customWidth="1"/>
    <col min="7945" max="7945" width="21.140625" style="25" bestFit="1" customWidth="1"/>
    <col min="7946" max="7946" width="20.7109375" style="25" customWidth="1"/>
    <col min="7947" max="8194" width="9.140625" style="25"/>
    <col min="8195" max="8195" width="13.42578125" style="25" customWidth="1"/>
    <col min="8196" max="8196" width="31" style="25" customWidth="1"/>
    <col min="8197" max="8197" width="64" style="25" customWidth="1"/>
    <col min="8198" max="8198" width="22.85546875" style="25" customWidth="1"/>
    <col min="8199" max="8199" width="22.140625" style="25" customWidth="1"/>
    <col min="8200" max="8200" width="22.85546875" style="25" customWidth="1"/>
    <col min="8201" max="8201" width="21.140625" style="25" bestFit="1" customWidth="1"/>
    <col min="8202" max="8202" width="20.7109375" style="25" customWidth="1"/>
    <col min="8203" max="8450" width="9.140625" style="25"/>
    <col min="8451" max="8451" width="13.42578125" style="25" customWidth="1"/>
    <col min="8452" max="8452" width="31" style="25" customWidth="1"/>
    <col min="8453" max="8453" width="64" style="25" customWidth="1"/>
    <col min="8454" max="8454" width="22.85546875" style="25" customWidth="1"/>
    <col min="8455" max="8455" width="22.140625" style="25" customWidth="1"/>
    <col min="8456" max="8456" width="22.85546875" style="25" customWidth="1"/>
    <col min="8457" max="8457" width="21.140625" style="25" bestFit="1" customWidth="1"/>
    <col min="8458" max="8458" width="20.7109375" style="25" customWidth="1"/>
    <col min="8459" max="8706" width="9.140625" style="25"/>
    <col min="8707" max="8707" width="13.42578125" style="25" customWidth="1"/>
    <col min="8708" max="8708" width="31" style="25" customWidth="1"/>
    <col min="8709" max="8709" width="64" style="25" customWidth="1"/>
    <col min="8710" max="8710" width="22.85546875" style="25" customWidth="1"/>
    <col min="8711" max="8711" width="22.140625" style="25" customWidth="1"/>
    <col min="8712" max="8712" width="22.85546875" style="25" customWidth="1"/>
    <col min="8713" max="8713" width="21.140625" style="25" bestFit="1" customWidth="1"/>
    <col min="8714" max="8714" width="20.7109375" style="25" customWidth="1"/>
    <col min="8715" max="8962" width="9.140625" style="25"/>
    <col min="8963" max="8963" width="13.42578125" style="25" customWidth="1"/>
    <col min="8964" max="8964" width="31" style="25" customWidth="1"/>
    <col min="8965" max="8965" width="64" style="25" customWidth="1"/>
    <col min="8966" max="8966" width="22.85546875" style="25" customWidth="1"/>
    <col min="8967" max="8967" width="22.140625" style="25" customWidth="1"/>
    <col min="8968" max="8968" width="22.85546875" style="25" customWidth="1"/>
    <col min="8969" max="8969" width="21.140625" style="25" bestFit="1" customWidth="1"/>
    <col min="8970" max="8970" width="20.7109375" style="25" customWidth="1"/>
    <col min="8971" max="9218" width="9.140625" style="25"/>
    <col min="9219" max="9219" width="13.42578125" style="25" customWidth="1"/>
    <col min="9220" max="9220" width="31" style="25" customWidth="1"/>
    <col min="9221" max="9221" width="64" style="25" customWidth="1"/>
    <col min="9222" max="9222" width="22.85546875" style="25" customWidth="1"/>
    <col min="9223" max="9223" width="22.140625" style="25" customWidth="1"/>
    <col min="9224" max="9224" width="22.85546875" style="25" customWidth="1"/>
    <col min="9225" max="9225" width="21.140625" style="25" bestFit="1" customWidth="1"/>
    <col min="9226" max="9226" width="20.7109375" style="25" customWidth="1"/>
    <col min="9227" max="9474" width="9.140625" style="25"/>
    <col min="9475" max="9475" width="13.42578125" style="25" customWidth="1"/>
    <col min="9476" max="9476" width="31" style="25" customWidth="1"/>
    <col min="9477" max="9477" width="64" style="25" customWidth="1"/>
    <col min="9478" max="9478" width="22.85546875" style="25" customWidth="1"/>
    <col min="9479" max="9479" width="22.140625" style="25" customWidth="1"/>
    <col min="9480" max="9480" width="22.85546875" style="25" customWidth="1"/>
    <col min="9481" max="9481" width="21.140625" style="25" bestFit="1" customWidth="1"/>
    <col min="9482" max="9482" width="20.7109375" style="25" customWidth="1"/>
    <col min="9483" max="9730" width="9.140625" style="25"/>
    <col min="9731" max="9731" width="13.42578125" style="25" customWidth="1"/>
    <col min="9732" max="9732" width="31" style="25" customWidth="1"/>
    <col min="9733" max="9733" width="64" style="25" customWidth="1"/>
    <col min="9734" max="9734" width="22.85546875" style="25" customWidth="1"/>
    <col min="9735" max="9735" width="22.140625" style="25" customWidth="1"/>
    <col min="9736" max="9736" width="22.85546875" style="25" customWidth="1"/>
    <col min="9737" max="9737" width="21.140625" style="25" bestFit="1" customWidth="1"/>
    <col min="9738" max="9738" width="20.7109375" style="25" customWidth="1"/>
    <col min="9739" max="9986" width="9.140625" style="25"/>
    <col min="9987" max="9987" width="13.42578125" style="25" customWidth="1"/>
    <col min="9988" max="9988" width="31" style="25" customWidth="1"/>
    <col min="9989" max="9989" width="64" style="25" customWidth="1"/>
    <col min="9990" max="9990" width="22.85546875" style="25" customWidth="1"/>
    <col min="9991" max="9991" width="22.140625" style="25" customWidth="1"/>
    <col min="9992" max="9992" width="22.85546875" style="25" customWidth="1"/>
    <col min="9993" max="9993" width="21.140625" style="25" bestFit="1" customWidth="1"/>
    <col min="9994" max="9994" width="20.7109375" style="25" customWidth="1"/>
    <col min="9995" max="10242" width="9.140625" style="25"/>
    <col min="10243" max="10243" width="13.42578125" style="25" customWidth="1"/>
    <col min="10244" max="10244" width="31" style="25" customWidth="1"/>
    <col min="10245" max="10245" width="64" style="25" customWidth="1"/>
    <col min="10246" max="10246" width="22.85546875" style="25" customWidth="1"/>
    <col min="10247" max="10247" width="22.140625" style="25" customWidth="1"/>
    <col min="10248" max="10248" width="22.85546875" style="25" customWidth="1"/>
    <col min="10249" max="10249" width="21.140625" style="25" bestFit="1" customWidth="1"/>
    <col min="10250" max="10250" width="20.7109375" style="25" customWidth="1"/>
    <col min="10251" max="10498" width="9.140625" style="25"/>
    <col min="10499" max="10499" width="13.42578125" style="25" customWidth="1"/>
    <col min="10500" max="10500" width="31" style="25" customWidth="1"/>
    <col min="10501" max="10501" width="64" style="25" customWidth="1"/>
    <col min="10502" max="10502" width="22.85546875" style="25" customWidth="1"/>
    <col min="10503" max="10503" width="22.140625" style="25" customWidth="1"/>
    <col min="10504" max="10504" width="22.85546875" style="25" customWidth="1"/>
    <col min="10505" max="10505" width="21.140625" style="25" bestFit="1" customWidth="1"/>
    <col min="10506" max="10506" width="20.7109375" style="25" customWidth="1"/>
    <col min="10507" max="10754" width="9.140625" style="25"/>
    <col min="10755" max="10755" width="13.42578125" style="25" customWidth="1"/>
    <col min="10756" max="10756" width="31" style="25" customWidth="1"/>
    <col min="10757" max="10757" width="64" style="25" customWidth="1"/>
    <col min="10758" max="10758" width="22.85546875" style="25" customWidth="1"/>
    <col min="10759" max="10759" width="22.140625" style="25" customWidth="1"/>
    <col min="10760" max="10760" width="22.85546875" style="25" customWidth="1"/>
    <col min="10761" max="10761" width="21.140625" style="25" bestFit="1" customWidth="1"/>
    <col min="10762" max="10762" width="20.7109375" style="25" customWidth="1"/>
    <col min="10763" max="11010" width="9.140625" style="25"/>
    <col min="11011" max="11011" width="13.42578125" style="25" customWidth="1"/>
    <col min="11012" max="11012" width="31" style="25" customWidth="1"/>
    <col min="11013" max="11013" width="64" style="25" customWidth="1"/>
    <col min="11014" max="11014" width="22.85546875" style="25" customWidth="1"/>
    <col min="11015" max="11015" width="22.140625" style="25" customWidth="1"/>
    <col min="11016" max="11016" width="22.85546875" style="25" customWidth="1"/>
    <col min="11017" max="11017" width="21.140625" style="25" bestFit="1" customWidth="1"/>
    <col min="11018" max="11018" width="20.7109375" style="25" customWidth="1"/>
    <col min="11019" max="11266" width="9.140625" style="25"/>
    <col min="11267" max="11267" width="13.42578125" style="25" customWidth="1"/>
    <col min="11268" max="11268" width="31" style="25" customWidth="1"/>
    <col min="11269" max="11269" width="64" style="25" customWidth="1"/>
    <col min="11270" max="11270" width="22.85546875" style="25" customWidth="1"/>
    <col min="11271" max="11271" width="22.140625" style="25" customWidth="1"/>
    <col min="11272" max="11272" width="22.85546875" style="25" customWidth="1"/>
    <col min="11273" max="11273" width="21.140625" style="25" bestFit="1" customWidth="1"/>
    <col min="11274" max="11274" width="20.7109375" style="25" customWidth="1"/>
    <col min="11275" max="11522" width="9.140625" style="25"/>
    <col min="11523" max="11523" width="13.42578125" style="25" customWidth="1"/>
    <col min="11524" max="11524" width="31" style="25" customWidth="1"/>
    <col min="11525" max="11525" width="64" style="25" customWidth="1"/>
    <col min="11526" max="11526" width="22.85546875" style="25" customWidth="1"/>
    <col min="11527" max="11527" width="22.140625" style="25" customWidth="1"/>
    <col min="11528" max="11528" width="22.85546875" style="25" customWidth="1"/>
    <col min="11529" max="11529" width="21.140625" style="25" bestFit="1" customWidth="1"/>
    <col min="11530" max="11530" width="20.7109375" style="25" customWidth="1"/>
    <col min="11531" max="11778" width="9.140625" style="25"/>
    <col min="11779" max="11779" width="13.42578125" style="25" customWidth="1"/>
    <col min="11780" max="11780" width="31" style="25" customWidth="1"/>
    <col min="11781" max="11781" width="64" style="25" customWidth="1"/>
    <col min="11782" max="11782" width="22.85546875" style="25" customWidth="1"/>
    <col min="11783" max="11783" width="22.140625" style="25" customWidth="1"/>
    <col min="11784" max="11784" width="22.85546875" style="25" customWidth="1"/>
    <col min="11785" max="11785" width="21.140625" style="25" bestFit="1" customWidth="1"/>
    <col min="11786" max="11786" width="20.7109375" style="25" customWidth="1"/>
    <col min="11787" max="12034" width="9.140625" style="25"/>
    <col min="12035" max="12035" width="13.42578125" style="25" customWidth="1"/>
    <col min="12036" max="12036" width="31" style="25" customWidth="1"/>
    <col min="12037" max="12037" width="64" style="25" customWidth="1"/>
    <col min="12038" max="12038" width="22.85546875" style="25" customWidth="1"/>
    <col min="12039" max="12039" width="22.140625" style="25" customWidth="1"/>
    <col min="12040" max="12040" width="22.85546875" style="25" customWidth="1"/>
    <col min="12041" max="12041" width="21.140625" style="25" bestFit="1" customWidth="1"/>
    <col min="12042" max="12042" width="20.7109375" style="25" customWidth="1"/>
    <col min="12043" max="12290" width="9.140625" style="25"/>
    <col min="12291" max="12291" width="13.42578125" style="25" customWidth="1"/>
    <col min="12292" max="12292" width="31" style="25" customWidth="1"/>
    <col min="12293" max="12293" width="64" style="25" customWidth="1"/>
    <col min="12294" max="12294" width="22.85546875" style="25" customWidth="1"/>
    <col min="12295" max="12295" width="22.140625" style="25" customWidth="1"/>
    <col min="12296" max="12296" width="22.85546875" style="25" customWidth="1"/>
    <col min="12297" max="12297" width="21.140625" style="25" bestFit="1" customWidth="1"/>
    <col min="12298" max="12298" width="20.7109375" style="25" customWidth="1"/>
    <col min="12299" max="12546" width="9.140625" style="25"/>
    <col min="12547" max="12547" width="13.42578125" style="25" customWidth="1"/>
    <col min="12548" max="12548" width="31" style="25" customWidth="1"/>
    <col min="12549" max="12549" width="64" style="25" customWidth="1"/>
    <col min="12550" max="12550" width="22.85546875" style="25" customWidth="1"/>
    <col min="12551" max="12551" width="22.140625" style="25" customWidth="1"/>
    <col min="12552" max="12552" width="22.85546875" style="25" customWidth="1"/>
    <col min="12553" max="12553" width="21.140625" style="25" bestFit="1" customWidth="1"/>
    <col min="12554" max="12554" width="20.7109375" style="25" customWidth="1"/>
    <col min="12555" max="12802" width="9.140625" style="25"/>
    <col min="12803" max="12803" width="13.42578125" style="25" customWidth="1"/>
    <col min="12804" max="12804" width="31" style="25" customWidth="1"/>
    <col min="12805" max="12805" width="64" style="25" customWidth="1"/>
    <col min="12806" max="12806" width="22.85546875" style="25" customWidth="1"/>
    <col min="12807" max="12807" width="22.140625" style="25" customWidth="1"/>
    <col min="12808" max="12808" width="22.85546875" style="25" customWidth="1"/>
    <col min="12809" max="12809" width="21.140625" style="25" bestFit="1" customWidth="1"/>
    <col min="12810" max="12810" width="20.7109375" style="25" customWidth="1"/>
    <col min="12811" max="13058" width="9.140625" style="25"/>
    <col min="13059" max="13059" width="13.42578125" style="25" customWidth="1"/>
    <col min="13060" max="13060" width="31" style="25" customWidth="1"/>
    <col min="13061" max="13061" width="64" style="25" customWidth="1"/>
    <col min="13062" max="13062" width="22.85546875" style="25" customWidth="1"/>
    <col min="13063" max="13063" width="22.140625" style="25" customWidth="1"/>
    <col min="13064" max="13064" width="22.85546875" style="25" customWidth="1"/>
    <col min="13065" max="13065" width="21.140625" style="25" bestFit="1" customWidth="1"/>
    <col min="13066" max="13066" width="20.7109375" style="25" customWidth="1"/>
    <col min="13067" max="13314" width="9.140625" style="25"/>
    <col min="13315" max="13315" width="13.42578125" style="25" customWidth="1"/>
    <col min="13316" max="13316" width="31" style="25" customWidth="1"/>
    <col min="13317" max="13317" width="64" style="25" customWidth="1"/>
    <col min="13318" max="13318" width="22.85546875" style="25" customWidth="1"/>
    <col min="13319" max="13319" width="22.140625" style="25" customWidth="1"/>
    <col min="13320" max="13320" width="22.85546875" style="25" customWidth="1"/>
    <col min="13321" max="13321" width="21.140625" style="25" bestFit="1" customWidth="1"/>
    <col min="13322" max="13322" width="20.7109375" style="25" customWidth="1"/>
    <col min="13323" max="13570" width="9.140625" style="25"/>
    <col min="13571" max="13571" width="13.42578125" style="25" customWidth="1"/>
    <col min="13572" max="13572" width="31" style="25" customWidth="1"/>
    <col min="13573" max="13573" width="64" style="25" customWidth="1"/>
    <col min="13574" max="13574" width="22.85546875" style="25" customWidth="1"/>
    <col min="13575" max="13575" width="22.140625" style="25" customWidth="1"/>
    <col min="13576" max="13576" width="22.85546875" style="25" customWidth="1"/>
    <col min="13577" max="13577" width="21.140625" style="25" bestFit="1" customWidth="1"/>
    <col min="13578" max="13578" width="20.7109375" style="25" customWidth="1"/>
    <col min="13579" max="13826" width="9.140625" style="25"/>
    <col min="13827" max="13827" width="13.42578125" style="25" customWidth="1"/>
    <col min="13828" max="13828" width="31" style="25" customWidth="1"/>
    <col min="13829" max="13829" width="64" style="25" customWidth="1"/>
    <col min="13830" max="13830" width="22.85546875" style="25" customWidth="1"/>
    <col min="13831" max="13831" width="22.140625" style="25" customWidth="1"/>
    <col min="13832" max="13832" width="22.85546875" style="25" customWidth="1"/>
    <col min="13833" max="13833" width="21.140625" style="25" bestFit="1" customWidth="1"/>
    <col min="13834" max="13834" width="20.7109375" style="25" customWidth="1"/>
    <col min="13835" max="14082" width="9.140625" style="25"/>
    <col min="14083" max="14083" width="13.42578125" style="25" customWidth="1"/>
    <col min="14084" max="14084" width="31" style="25" customWidth="1"/>
    <col min="14085" max="14085" width="64" style="25" customWidth="1"/>
    <col min="14086" max="14086" width="22.85546875" style="25" customWidth="1"/>
    <col min="14087" max="14087" width="22.140625" style="25" customWidth="1"/>
    <col min="14088" max="14088" width="22.85546875" style="25" customWidth="1"/>
    <col min="14089" max="14089" width="21.140625" style="25" bestFit="1" customWidth="1"/>
    <col min="14090" max="14090" width="20.7109375" style="25" customWidth="1"/>
    <col min="14091" max="14338" width="9.140625" style="25"/>
    <col min="14339" max="14339" width="13.42578125" style="25" customWidth="1"/>
    <col min="14340" max="14340" width="31" style="25" customWidth="1"/>
    <col min="14341" max="14341" width="64" style="25" customWidth="1"/>
    <col min="14342" max="14342" width="22.85546875" style="25" customWidth="1"/>
    <col min="14343" max="14343" width="22.140625" style="25" customWidth="1"/>
    <col min="14344" max="14344" width="22.85546875" style="25" customWidth="1"/>
    <col min="14345" max="14345" width="21.140625" style="25" bestFit="1" customWidth="1"/>
    <col min="14346" max="14346" width="20.7109375" style="25" customWidth="1"/>
    <col min="14347" max="14594" width="9.140625" style="25"/>
    <col min="14595" max="14595" width="13.42578125" style="25" customWidth="1"/>
    <col min="14596" max="14596" width="31" style="25" customWidth="1"/>
    <col min="14597" max="14597" width="64" style="25" customWidth="1"/>
    <col min="14598" max="14598" width="22.85546875" style="25" customWidth="1"/>
    <col min="14599" max="14599" width="22.140625" style="25" customWidth="1"/>
    <col min="14600" max="14600" width="22.85546875" style="25" customWidth="1"/>
    <col min="14601" max="14601" width="21.140625" style="25" bestFit="1" customWidth="1"/>
    <col min="14602" max="14602" width="20.7109375" style="25" customWidth="1"/>
    <col min="14603" max="14850" width="9.140625" style="25"/>
    <col min="14851" max="14851" width="13.42578125" style="25" customWidth="1"/>
    <col min="14852" max="14852" width="31" style="25" customWidth="1"/>
    <col min="14853" max="14853" width="64" style="25" customWidth="1"/>
    <col min="14854" max="14854" width="22.85546875" style="25" customWidth="1"/>
    <col min="14855" max="14855" width="22.140625" style="25" customWidth="1"/>
    <col min="14856" max="14856" width="22.85546875" style="25" customWidth="1"/>
    <col min="14857" max="14857" width="21.140625" style="25" bestFit="1" customWidth="1"/>
    <col min="14858" max="14858" width="20.7109375" style="25" customWidth="1"/>
    <col min="14859" max="15106" width="9.140625" style="25"/>
    <col min="15107" max="15107" width="13.42578125" style="25" customWidth="1"/>
    <col min="15108" max="15108" width="31" style="25" customWidth="1"/>
    <col min="15109" max="15109" width="64" style="25" customWidth="1"/>
    <col min="15110" max="15110" width="22.85546875" style="25" customWidth="1"/>
    <col min="15111" max="15111" width="22.140625" style="25" customWidth="1"/>
    <col min="15112" max="15112" width="22.85546875" style="25" customWidth="1"/>
    <col min="15113" max="15113" width="21.140625" style="25" bestFit="1" customWidth="1"/>
    <col min="15114" max="15114" width="20.7109375" style="25" customWidth="1"/>
    <col min="15115" max="15362" width="9.140625" style="25"/>
    <col min="15363" max="15363" width="13.42578125" style="25" customWidth="1"/>
    <col min="15364" max="15364" width="31" style="25" customWidth="1"/>
    <col min="15365" max="15365" width="64" style="25" customWidth="1"/>
    <col min="15366" max="15366" width="22.85546875" style="25" customWidth="1"/>
    <col min="15367" max="15367" width="22.140625" style="25" customWidth="1"/>
    <col min="15368" max="15368" width="22.85546875" style="25" customWidth="1"/>
    <col min="15369" max="15369" width="21.140625" style="25" bestFit="1" customWidth="1"/>
    <col min="15370" max="15370" width="20.7109375" style="25" customWidth="1"/>
    <col min="15371" max="15618" width="9.140625" style="25"/>
    <col min="15619" max="15619" width="13.42578125" style="25" customWidth="1"/>
    <col min="15620" max="15620" width="31" style="25" customWidth="1"/>
    <col min="15621" max="15621" width="64" style="25" customWidth="1"/>
    <col min="15622" max="15622" width="22.85546875" style="25" customWidth="1"/>
    <col min="15623" max="15623" width="22.140625" style="25" customWidth="1"/>
    <col min="15624" max="15624" width="22.85546875" style="25" customWidth="1"/>
    <col min="15625" max="15625" width="21.140625" style="25" bestFit="1" customWidth="1"/>
    <col min="15626" max="15626" width="20.7109375" style="25" customWidth="1"/>
    <col min="15627" max="15874" width="9.140625" style="25"/>
    <col min="15875" max="15875" width="13.42578125" style="25" customWidth="1"/>
    <col min="15876" max="15876" width="31" style="25" customWidth="1"/>
    <col min="15877" max="15877" width="64" style="25" customWidth="1"/>
    <col min="15878" max="15878" width="22.85546875" style="25" customWidth="1"/>
    <col min="15879" max="15879" width="22.140625" style="25" customWidth="1"/>
    <col min="15880" max="15880" width="22.85546875" style="25" customWidth="1"/>
    <col min="15881" max="15881" width="21.140625" style="25" bestFit="1" customWidth="1"/>
    <col min="15882" max="15882" width="20.7109375" style="25" customWidth="1"/>
    <col min="15883" max="16130" width="9.140625" style="25"/>
    <col min="16131" max="16131" width="13.42578125" style="25" customWidth="1"/>
    <col min="16132" max="16132" width="31" style="25" customWidth="1"/>
    <col min="16133" max="16133" width="64" style="25" customWidth="1"/>
    <col min="16134" max="16134" width="22.85546875" style="25" customWidth="1"/>
    <col min="16135" max="16135" width="22.140625" style="25" customWidth="1"/>
    <col min="16136" max="16136" width="22.85546875" style="25" customWidth="1"/>
    <col min="16137" max="16137" width="21.140625" style="25" bestFit="1" customWidth="1"/>
    <col min="16138" max="16138" width="20.7109375" style="25" customWidth="1"/>
    <col min="16139" max="16384" width="9.140625" style="25"/>
  </cols>
  <sheetData>
    <row r="1" spans="1:12" s="1" customFormat="1" ht="34.5" customHeight="1" x14ac:dyDescent="0.25">
      <c r="A1" s="13" t="s">
        <v>333</v>
      </c>
      <c r="B1" s="13"/>
      <c r="C1" s="13"/>
      <c r="D1" s="13"/>
      <c r="E1" s="13"/>
      <c r="F1" s="13"/>
      <c r="G1" s="13"/>
      <c r="H1" s="13"/>
      <c r="I1" s="13"/>
      <c r="J1" s="13"/>
      <c r="K1" s="13"/>
      <c r="L1" s="13"/>
    </row>
    <row r="2" spans="1:12" s="1" customFormat="1" ht="20.25" customHeight="1" x14ac:dyDescent="0.25">
      <c r="D2" s="15"/>
      <c r="E2" s="15"/>
      <c r="F2" s="15"/>
      <c r="G2" s="15"/>
      <c r="H2" s="15"/>
      <c r="I2" s="15"/>
      <c r="J2" s="15"/>
      <c r="K2" s="16"/>
      <c r="L2" s="15" t="s">
        <v>323</v>
      </c>
    </row>
    <row r="3" spans="1:12" s="1" customFormat="1" ht="57" x14ac:dyDescent="0.25">
      <c r="A3" s="12" t="s">
        <v>322</v>
      </c>
      <c r="B3" s="28" t="s">
        <v>321</v>
      </c>
      <c r="C3" s="28" t="s">
        <v>320</v>
      </c>
      <c r="D3" s="28" t="s">
        <v>324</v>
      </c>
      <c r="E3" s="28" t="s">
        <v>325</v>
      </c>
      <c r="F3" s="28" t="s">
        <v>326</v>
      </c>
      <c r="G3" s="28" t="s">
        <v>327</v>
      </c>
      <c r="H3" s="28" t="s">
        <v>328</v>
      </c>
      <c r="I3" s="28" t="s">
        <v>329</v>
      </c>
      <c r="J3" s="28" t="s">
        <v>330</v>
      </c>
      <c r="K3" s="28" t="s">
        <v>331</v>
      </c>
      <c r="L3" s="28" t="s">
        <v>332</v>
      </c>
    </row>
    <row r="4" spans="1:12" s="1" customFormat="1" x14ac:dyDescent="0.25">
      <c r="A4" s="5"/>
      <c r="B4" s="20" t="s">
        <v>319</v>
      </c>
      <c r="C4" s="21" t="s">
        <v>318</v>
      </c>
      <c r="D4" s="23">
        <f>L4-K4-J4-I4-H4-G4-F4-E4</f>
        <v>22623064000</v>
      </c>
      <c r="E4" s="23">
        <f t="shared" ref="D4:K4" si="0">E5+E15+E24+E34+E42+E48+E72+E90+E107+E120+E129+E132+E160</f>
        <v>0</v>
      </c>
      <c r="F4" s="23">
        <f t="shared" si="0"/>
        <v>0</v>
      </c>
      <c r="G4" s="23">
        <f t="shared" si="0"/>
        <v>0</v>
      </c>
      <c r="H4" s="23">
        <f t="shared" si="0"/>
        <v>0</v>
      </c>
      <c r="I4" s="23">
        <f t="shared" si="0"/>
        <v>713179627</v>
      </c>
      <c r="J4" s="23">
        <f t="shared" si="0"/>
        <v>834279244.62</v>
      </c>
      <c r="K4" s="23">
        <f t="shared" si="0"/>
        <v>0</v>
      </c>
      <c r="L4" s="23">
        <f>L5+L15+L24+L34+L42+L48+L72+L90+L107+L120+L129+L132+L160</f>
        <v>24170522871.619999</v>
      </c>
    </row>
    <row r="5" spans="1:12" s="1" customFormat="1" x14ac:dyDescent="0.25">
      <c r="A5" s="29"/>
      <c r="B5" s="20" t="s">
        <v>317</v>
      </c>
      <c r="C5" s="21" t="s">
        <v>316</v>
      </c>
      <c r="D5" s="23">
        <f t="shared" ref="D5:D68" si="1">L5-K5-J5-I5-H5-G5-F5-E5</f>
        <v>13431295000</v>
      </c>
      <c r="E5" s="23">
        <f t="shared" ref="D5:H5" si="2">E6+E10</f>
        <v>0</v>
      </c>
      <c r="F5" s="23">
        <f t="shared" si="2"/>
        <v>0</v>
      </c>
      <c r="G5" s="23">
        <f t="shared" si="2"/>
        <v>0</v>
      </c>
      <c r="H5" s="23">
        <f t="shared" si="2"/>
        <v>0</v>
      </c>
      <c r="I5" s="23">
        <f>I6+I10</f>
        <v>463016424</v>
      </c>
      <c r="J5" s="23">
        <f>J6+J10</f>
        <v>419506372</v>
      </c>
      <c r="K5" s="23">
        <f>K6+K10</f>
        <v>0</v>
      </c>
      <c r="L5" s="23">
        <f>L6+L10</f>
        <v>14313817796</v>
      </c>
    </row>
    <row r="6" spans="1:12" s="1" customFormat="1" x14ac:dyDescent="0.25">
      <c r="A6" s="2"/>
      <c r="B6" s="20" t="s">
        <v>315</v>
      </c>
      <c r="C6" s="21" t="s">
        <v>314</v>
      </c>
      <c r="D6" s="23">
        <f t="shared" si="1"/>
        <v>4849403000</v>
      </c>
      <c r="E6" s="23">
        <f t="shared" ref="D6:I6" si="3">E7</f>
        <v>0</v>
      </c>
      <c r="F6" s="23">
        <f t="shared" si="3"/>
        <v>0</v>
      </c>
      <c r="G6" s="23">
        <f t="shared" si="3"/>
        <v>0</v>
      </c>
      <c r="H6" s="23">
        <f t="shared" si="3"/>
        <v>0</v>
      </c>
      <c r="I6" s="23">
        <f t="shared" si="3"/>
        <v>0</v>
      </c>
      <c r="J6" s="23">
        <f>J7</f>
        <v>368171000</v>
      </c>
      <c r="K6" s="23">
        <f>K7</f>
        <v>0</v>
      </c>
      <c r="L6" s="23">
        <f>L7</f>
        <v>5217574000</v>
      </c>
    </row>
    <row r="7" spans="1:12" s="1" customFormat="1" ht="28.5" x14ac:dyDescent="0.25">
      <c r="A7" s="3"/>
      <c r="B7" s="20" t="s">
        <v>313</v>
      </c>
      <c r="C7" s="21" t="s">
        <v>312</v>
      </c>
      <c r="D7" s="23">
        <f t="shared" si="1"/>
        <v>4849403000</v>
      </c>
      <c r="E7" s="23">
        <f t="shared" ref="D7:I7" si="4">E8+E9</f>
        <v>0</v>
      </c>
      <c r="F7" s="23">
        <f t="shared" si="4"/>
        <v>0</v>
      </c>
      <c r="G7" s="23">
        <f t="shared" si="4"/>
        <v>0</v>
      </c>
      <c r="H7" s="23">
        <f t="shared" si="4"/>
        <v>0</v>
      </c>
      <c r="I7" s="23">
        <f t="shared" si="4"/>
        <v>0</v>
      </c>
      <c r="J7" s="23">
        <f>J8+J9</f>
        <v>368171000</v>
      </c>
      <c r="K7" s="23">
        <f>K8+K9</f>
        <v>0</v>
      </c>
      <c r="L7" s="23">
        <f>L8+L9</f>
        <v>5217574000</v>
      </c>
    </row>
    <row r="8" spans="1:12" s="1" customFormat="1" ht="42.75" x14ac:dyDescent="0.25">
      <c r="A8" s="4"/>
      <c r="B8" s="5" t="s">
        <v>311</v>
      </c>
      <c r="C8" s="8" t="s">
        <v>310</v>
      </c>
      <c r="D8" s="24">
        <f t="shared" si="1"/>
        <v>3633826000</v>
      </c>
      <c r="E8" s="24"/>
      <c r="F8" s="24"/>
      <c r="G8" s="24"/>
      <c r="H8" s="24"/>
      <c r="I8" s="24"/>
      <c r="J8" s="24">
        <v>579896000</v>
      </c>
      <c r="K8" s="24"/>
      <c r="L8" s="24">
        <v>4213722000</v>
      </c>
    </row>
    <row r="9" spans="1:12" s="1" customFormat="1" ht="42.75" x14ac:dyDescent="0.25">
      <c r="A9" s="4"/>
      <c r="B9" s="5" t="s">
        <v>309</v>
      </c>
      <c r="C9" s="8" t="s">
        <v>308</v>
      </c>
      <c r="D9" s="24">
        <f t="shared" si="1"/>
        <v>1215577000</v>
      </c>
      <c r="E9" s="24"/>
      <c r="F9" s="24"/>
      <c r="G9" s="24"/>
      <c r="H9" s="24"/>
      <c r="I9" s="24"/>
      <c r="J9" s="24">
        <v>-211725000</v>
      </c>
      <c r="K9" s="24"/>
      <c r="L9" s="24">
        <v>1003852000</v>
      </c>
    </row>
    <row r="10" spans="1:12" s="1" customFormat="1" x14ac:dyDescent="0.25">
      <c r="A10" s="2"/>
      <c r="B10" s="20" t="s">
        <v>307</v>
      </c>
      <c r="C10" s="21" t="s">
        <v>306</v>
      </c>
      <c r="D10" s="23">
        <f t="shared" si="1"/>
        <v>8581892000</v>
      </c>
      <c r="E10" s="23">
        <f t="shared" ref="D10:H10" si="5">E11+E12+E13+E14</f>
        <v>0</v>
      </c>
      <c r="F10" s="23">
        <f t="shared" si="5"/>
        <v>0</v>
      </c>
      <c r="G10" s="23">
        <f t="shared" si="5"/>
        <v>0</v>
      </c>
      <c r="H10" s="23">
        <f t="shared" si="5"/>
        <v>0</v>
      </c>
      <c r="I10" s="23">
        <f>I11+I12+I13+I14</f>
        <v>463016424</v>
      </c>
      <c r="J10" s="23">
        <f>J11+J12+J13+J14</f>
        <v>51335372</v>
      </c>
      <c r="K10" s="23">
        <f>K11+K12+K13+K14</f>
        <v>0</v>
      </c>
      <c r="L10" s="23">
        <f>L11+L12+L13+L14</f>
        <v>9096243796</v>
      </c>
    </row>
    <row r="11" spans="1:12" s="1" customFormat="1" ht="71.25" x14ac:dyDescent="0.25">
      <c r="A11" s="4"/>
      <c r="B11" s="5" t="s">
        <v>305</v>
      </c>
      <c r="C11" s="8" t="s">
        <v>304</v>
      </c>
      <c r="D11" s="24">
        <f t="shared" si="1"/>
        <v>8361805000</v>
      </c>
      <c r="E11" s="24"/>
      <c r="F11" s="24"/>
      <c r="G11" s="24"/>
      <c r="H11" s="24"/>
      <c r="I11" s="24">
        <v>340013424</v>
      </c>
      <c r="J11" s="24">
        <v>52459372</v>
      </c>
      <c r="K11" s="24"/>
      <c r="L11" s="24">
        <v>8754277796</v>
      </c>
    </row>
    <row r="12" spans="1:12" s="1" customFormat="1" ht="99.75" x14ac:dyDescent="0.25">
      <c r="A12" s="4"/>
      <c r="B12" s="5" t="s">
        <v>303</v>
      </c>
      <c r="C12" s="8" t="s">
        <v>302</v>
      </c>
      <c r="D12" s="24">
        <f t="shared" si="1"/>
        <v>93761000</v>
      </c>
      <c r="E12" s="24"/>
      <c r="F12" s="24"/>
      <c r="G12" s="24"/>
      <c r="H12" s="24"/>
      <c r="I12" s="24"/>
      <c r="J12" s="24">
        <v>-4956000</v>
      </c>
      <c r="K12" s="24"/>
      <c r="L12" s="24">
        <v>88805000</v>
      </c>
    </row>
    <row r="13" spans="1:12" s="1" customFormat="1" ht="42.75" x14ac:dyDescent="0.25">
      <c r="A13" s="4"/>
      <c r="B13" s="5" t="s">
        <v>301</v>
      </c>
      <c r="C13" s="8" t="s">
        <v>464</v>
      </c>
      <c r="D13" s="24">
        <f t="shared" si="1"/>
        <v>68190000</v>
      </c>
      <c r="E13" s="24"/>
      <c r="F13" s="24"/>
      <c r="G13" s="24"/>
      <c r="H13" s="24"/>
      <c r="I13" s="24">
        <v>115332000</v>
      </c>
      <c r="J13" s="24">
        <v>2319000</v>
      </c>
      <c r="K13" s="24"/>
      <c r="L13" s="24">
        <v>185841000</v>
      </c>
    </row>
    <row r="14" spans="1:12" s="1" customFormat="1" ht="71.25" x14ac:dyDescent="0.25">
      <c r="A14" s="4"/>
      <c r="B14" s="5" t="s">
        <v>300</v>
      </c>
      <c r="C14" s="8" t="s">
        <v>465</v>
      </c>
      <c r="D14" s="24">
        <f t="shared" si="1"/>
        <v>58136000</v>
      </c>
      <c r="E14" s="24"/>
      <c r="F14" s="24"/>
      <c r="G14" s="24"/>
      <c r="H14" s="24"/>
      <c r="I14" s="24">
        <v>7671000</v>
      </c>
      <c r="J14" s="24">
        <v>1513000</v>
      </c>
      <c r="K14" s="24"/>
      <c r="L14" s="24">
        <v>67320000</v>
      </c>
    </row>
    <row r="15" spans="1:12" s="1" customFormat="1" ht="28.5" x14ac:dyDescent="0.25">
      <c r="A15" s="29"/>
      <c r="B15" s="20" t="s">
        <v>299</v>
      </c>
      <c r="C15" s="21" t="s">
        <v>298</v>
      </c>
      <c r="D15" s="23">
        <f t="shared" si="1"/>
        <v>3406326000</v>
      </c>
      <c r="E15" s="23">
        <f t="shared" ref="D15:H15" si="6">E16+E17+E18+E20+E21+E22+E23+E19</f>
        <v>0</v>
      </c>
      <c r="F15" s="23">
        <f t="shared" si="6"/>
        <v>0</v>
      </c>
      <c r="G15" s="23">
        <f t="shared" si="6"/>
        <v>0</v>
      </c>
      <c r="H15" s="23">
        <f t="shared" si="6"/>
        <v>0</v>
      </c>
      <c r="I15" s="23">
        <f>I16+I17+I18+I20+I21+I22+I23+I19</f>
        <v>202083247</v>
      </c>
      <c r="J15" s="23">
        <f>J16+J17+J18+J20+J21+J22+J23+J19</f>
        <v>141630823</v>
      </c>
      <c r="K15" s="23">
        <f>K16+K17+K18+K20+K21+K22+K23+K19</f>
        <v>0</v>
      </c>
      <c r="L15" s="23">
        <f>L16+L17+L18+L20+L21+L22+L23+L19</f>
        <v>3750040070</v>
      </c>
    </row>
    <row r="16" spans="1:12" s="1" customFormat="1" x14ac:dyDescent="0.25">
      <c r="A16" s="4"/>
      <c r="B16" s="5" t="s">
        <v>297</v>
      </c>
      <c r="C16" s="8" t="s">
        <v>296</v>
      </c>
      <c r="D16" s="24">
        <f t="shared" si="1"/>
        <v>645888000</v>
      </c>
      <c r="E16" s="24"/>
      <c r="F16" s="24"/>
      <c r="G16" s="24"/>
      <c r="H16" s="24"/>
      <c r="I16" s="24"/>
      <c r="J16" s="24">
        <v>-78042000</v>
      </c>
      <c r="K16" s="24"/>
      <c r="L16" s="24">
        <v>567846000</v>
      </c>
    </row>
    <row r="17" spans="1:12" s="1" customFormat="1" ht="114" x14ac:dyDescent="0.25">
      <c r="A17" s="4"/>
      <c r="B17" s="5" t="s">
        <v>295</v>
      </c>
      <c r="C17" s="8" t="s">
        <v>294</v>
      </c>
      <c r="D17" s="24">
        <f t="shared" si="1"/>
        <v>148946752.62</v>
      </c>
      <c r="E17" s="24"/>
      <c r="F17" s="24"/>
      <c r="G17" s="24"/>
      <c r="H17" s="24"/>
      <c r="I17" s="24">
        <v>165410247.38</v>
      </c>
      <c r="J17" s="24"/>
      <c r="K17" s="24"/>
      <c r="L17" s="24">
        <v>314357000</v>
      </c>
    </row>
    <row r="18" spans="1:12" s="1" customFormat="1" ht="28.5" x14ac:dyDescent="0.25">
      <c r="A18" s="4"/>
      <c r="B18" s="5" t="s">
        <v>293</v>
      </c>
      <c r="C18" s="8" t="s">
        <v>292</v>
      </c>
      <c r="D18" s="24">
        <f t="shared" si="1"/>
        <v>43701000</v>
      </c>
      <c r="E18" s="24"/>
      <c r="F18" s="24"/>
      <c r="G18" s="24"/>
      <c r="H18" s="24"/>
      <c r="I18" s="24">
        <v>36673000</v>
      </c>
      <c r="J18" s="24">
        <v>14013940</v>
      </c>
      <c r="K18" s="24"/>
      <c r="L18" s="24">
        <v>94387940</v>
      </c>
    </row>
    <row r="19" spans="1:12" s="1" customFormat="1" ht="114" x14ac:dyDescent="0.25">
      <c r="A19" s="4"/>
      <c r="B19" s="5" t="s">
        <v>334</v>
      </c>
      <c r="C19" s="8" t="s">
        <v>461</v>
      </c>
      <c r="D19" s="24">
        <f t="shared" si="1"/>
        <v>185773247.38</v>
      </c>
      <c r="E19" s="24"/>
      <c r="F19" s="24"/>
      <c r="G19" s="24"/>
      <c r="H19" s="24"/>
      <c r="I19" s="24">
        <v>-0.37999999523162842</v>
      </c>
      <c r="J19" s="24">
        <v>48058883</v>
      </c>
      <c r="K19" s="24"/>
      <c r="L19" s="24">
        <v>233832130</v>
      </c>
    </row>
    <row r="20" spans="1:12" s="1" customFormat="1" ht="57" x14ac:dyDescent="0.25">
      <c r="A20" s="4"/>
      <c r="B20" s="5" t="s">
        <v>291</v>
      </c>
      <c r="C20" s="8" t="s">
        <v>290</v>
      </c>
      <c r="D20" s="24">
        <f t="shared" si="1"/>
        <v>813439000</v>
      </c>
      <c r="E20" s="24"/>
      <c r="F20" s="24"/>
      <c r="G20" s="24"/>
      <c r="H20" s="24"/>
      <c r="I20" s="24"/>
      <c r="J20" s="24">
        <v>236631000</v>
      </c>
      <c r="K20" s="24"/>
      <c r="L20" s="24">
        <v>1050070000</v>
      </c>
    </row>
    <row r="21" spans="1:12" s="1" customFormat="1" ht="71.25" x14ac:dyDescent="0.25">
      <c r="A21" s="4"/>
      <c r="B21" s="5" t="s">
        <v>289</v>
      </c>
      <c r="C21" s="8" t="s">
        <v>288</v>
      </c>
      <c r="D21" s="24">
        <f t="shared" si="1"/>
        <v>8103000</v>
      </c>
      <c r="E21" s="24"/>
      <c r="F21" s="24"/>
      <c r="G21" s="24"/>
      <c r="H21" s="24"/>
      <c r="I21" s="24"/>
      <c r="J21" s="24">
        <v>2754000</v>
      </c>
      <c r="K21" s="24"/>
      <c r="L21" s="24">
        <v>10857000</v>
      </c>
    </row>
    <row r="22" spans="1:12" s="1" customFormat="1" ht="57" x14ac:dyDescent="0.25">
      <c r="A22" s="4"/>
      <c r="B22" s="5" t="s">
        <v>287</v>
      </c>
      <c r="C22" s="8" t="s">
        <v>286</v>
      </c>
      <c r="D22" s="24">
        <f t="shared" si="1"/>
        <v>1723174000</v>
      </c>
      <c r="E22" s="24"/>
      <c r="F22" s="24"/>
      <c r="G22" s="24"/>
      <c r="H22" s="24"/>
      <c r="I22" s="24"/>
      <c r="J22" s="24">
        <v>-35664000</v>
      </c>
      <c r="K22" s="24"/>
      <c r="L22" s="24">
        <v>1687510000</v>
      </c>
    </row>
    <row r="23" spans="1:12" s="1" customFormat="1" ht="57" x14ac:dyDescent="0.25">
      <c r="A23" s="29"/>
      <c r="B23" s="5" t="s">
        <v>285</v>
      </c>
      <c r="C23" s="8" t="s">
        <v>284</v>
      </c>
      <c r="D23" s="24">
        <f t="shared" si="1"/>
        <v>-162699000</v>
      </c>
      <c r="E23" s="24"/>
      <c r="F23" s="24"/>
      <c r="G23" s="24"/>
      <c r="H23" s="24"/>
      <c r="I23" s="24"/>
      <c r="J23" s="24">
        <v>-46121000</v>
      </c>
      <c r="K23" s="24"/>
      <c r="L23" s="24">
        <v>-208820000</v>
      </c>
    </row>
    <row r="24" spans="1:12" s="1" customFormat="1" x14ac:dyDescent="0.25">
      <c r="A24" s="2"/>
      <c r="B24" s="20" t="s">
        <v>283</v>
      </c>
      <c r="C24" s="21" t="s">
        <v>282</v>
      </c>
      <c r="D24" s="23">
        <f t="shared" si="1"/>
        <v>1518620000</v>
      </c>
      <c r="E24" s="23">
        <f t="shared" ref="D24:H24" si="7">E25+E33</f>
        <v>0</v>
      </c>
      <c r="F24" s="23">
        <f t="shared" si="7"/>
        <v>0</v>
      </c>
      <c r="G24" s="23">
        <f t="shared" si="7"/>
        <v>0</v>
      </c>
      <c r="H24" s="23">
        <f t="shared" si="7"/>
        <v>0</v>
      </c>
      <c r="I24" s="23">
        <f>I25+I33</f>
        <v>0</v>
      </c>
      <c r="J24" s="23">
        <f>J25+J33</f>
        <v>178054000</v>
      </c>
      <c r="K24" s="23">
        <f>K25+K33</f>
        <v>0</v>
      </c>
      <c r="L24" s="23">
        <f>L25+L33</f>
        <v>1696674000</v>
      </c>
    </row>
    <row r="25" spans="1:12" s="1" customFormat="1" ht="28.5" x14ac:dyDescent="0.25">
      <c r="A25" s="3"/>
      <c r="B25" s="20" t="s">
        <v>281</v>
      </c>
      <c r="C25" s="22" t="s">
        <v>280</v>
      </c>
      <c r="D25" s="23">
        <f t="shared" si="1"/>
        <v>1518620000</v>
      </c>
      <c r="E25" s="23">
        <f t="shared" ref="D25:I25" si="8">E26+E29+E32</f>
        <v>0</v>
      </c>
      <c r="F25" s="23">
        <f t="shared" si="8"/>
        <v>0</v>
      </c>
      <c r="G25" s="23">
        <f t="shared" si="8"/>
        <v>0</v>
      </c>
      <c r="H25" s="23">
        <f t="shared" si="8"/>
        <v>0</v>
      </c>
      <c r="I25" s="23">
        <f t="shared" si="8"/>
        <v>0</v>
      </c>
      <c r="J25" s="23">
        <f>J26+J29+J32</f>
        <v>178013000</v>
      </c>
      <c r="K25" s="23">
        <f>K26+K29+K32</f>
        <v>0</v>
      </c>
      <c r="L25" s="23">
        <f>L26+L29+L32</f>
        <v>1696633000</v>
      </c>
    </row>
    <row r="26" spans="1:12" s="1" customFormat="1" ht="28.5" x14ac:dyDescent="0.25">
      <c r="A26" s="4"/>
      <c r="B26" s="20" t="s">
        <v>279</v>
      </c>
      <c r="C26" s="22" t="s">
        <v>277</v>
      </c>
      <c r="D26" s="23">
        <f t="shared" si="1"/>
        <v>1032662000</v>
      </c>
      <c r="E26" s="23">
        <f t="shared" ref="D26:I26" si="9">E27+E28</f>
        <v>0</v>
      </c>
      <c r="F26" s="23">
        <f t="shared" si="9"/>
        <v>0</v>
      </c>
      <c r="G26" s="23">
        <f t="shared" si="9"/>
        <v>0</v>
      </c>
      <c r="H26" s="23">
        <f t="shared" si="9"/>
        <v>0</v>
      </c>
      <c r="I26" s="23">
        <f t="shared" si="9"/>
        <v>0</v>
      </c>
      <c r="J26" s="23">
        <f>J27+J28</f>
        <v>117482249</v>
      </c>
      <c r="K26" s="23">
        <f>K27+K28</f>
        <v>0</v>
      </c>
      <c r="L26" s="23">
        <f>L27+L28</f>
        <v>1150144249</v>
      </c>
    </row>
    <row r="27" spans="1:12" s="1" customFormat="1" ht="28.5" x14ac:dyDescent="0.25">
      <c r="A27" s="4"/>
      <c r="B27" s="5" t="s">
        <v>278</v>
      </c>
      <c r="C27" s="17" t="s">
        <v>277</v>
      </c>
      <c r="D27" s="24">
        <f t="shared" si="1"/>
        <v>1032662000</v>
      </c>
      <c r="E27" s="24"/>
      <c r="F27" s="24"/>
      <c r="G27" s="24"/>
      <c r="H27" s="24"/>
      <c r="I27" s="24"/>
      <c r="J27" s="24">
        <v>117449249</v>
      </c>
      <c r="K27" s="24"/>
      <c r="L27" s="24">
        <v>1150111249</v>
      </c>
    </row>
    <row r="28" spans="1:12" s="1" customFormat="1" ht="42.75" x14ac:dyDescent="0.25">
      <c r="A28" s="3"/>
      <c r="B28" s="18" t="s">
        <v>483</v>
      </c>
      <c r="C28" s="17" t="s">
        <v>276</v>
      </c>
      <c r="D28" s="24"/>
      <c r="E28" s="24"/>
      <c r="F28" s="24"/>
      <c r="G28" s="24"/>
      <c r="H28" s="24"/>
      <c r="I28" s="24"/>
      <c r="J28" s="24">
        <v>33000</v>
      </c>
      <c r="K28" s="24"/>
      <c r="L28" s="24">
        <v>33000</v>
      </c>
    </row>
    <row r="29" spans="1:12" s="1" customFormat="1" ht="42.75" x14ac:dyDescent="0.25">
      <c r="A29" s="4"/>
      <c r="B29" s="20" t="s">
        <v>275</v>
      </c>
      <c r="C29" s="22" t="s">
        <v>273</v>
      </c>
      <c r="D29" s="23">
        <f t="shared" si="1"/>
        <v>485958000</v>
      </c>
      <c r="E29" s="23">
        <f t="shared" ref="D29:I29" si="10">E30+E31</f>
        <v>0</v>
      </c>
      <c r="F29" s="23">
        <f t="shared" si="10"/>
        <v>0</v>
      </c>
      <c r="G29" s="23">
        <f t="shared" si="10"/>
        <v>0</v>
      </c>
      <c r="H29" s="23">
        <f t="shared" si="10"/>
        <v>0</v>
      </c>
      <c r="I29" s="23">
        <f t="shared" si="10"/>
        <v>0</v>
      </c>
      <c r="J29" s="23">
        <f>J30+J31</f>
        <v>66830751</v>
      </c>
      <c r="K29" s="23">
        <f>K30+K31</f>
        <v>0</v>
      </c>
      <c r="L29" s="23">
        <f>L30+L31</f>
        <v>552788751</v>
      </c>
    </row>
    <row r="30" spans="1:12" s="1" customFormat="1" ht="57" x14ac:dyDescent="0.25">
      <c r="A30" s="4"/>
      <c r="B30" s="5" t="s">
        <v>274</v>
      </c>
      <c r="C30" s="17" t="s">
        <v>462</v>
      </c>
      <c r="D30" s="24">
        <f t="shared" si="1"/>
        <v>485958000</v>
      </c>
      <c r="E30" s="24"/>
      <c r="F30" s="24"/>
      <c r="G30" s="24"/>
      <c r="H30" s="24"/>
      <c r="I30" s="24"/>
      <c r="J30" s="24">
        <v>66740751</v>
      </c>
      <c r="K30" s="24"/>
      <c r="L30" s="24">
        <v>552698751</v>
      </c>
    </row>
    <row r="31" spans="1:12" s="1" customFormat="1" ht="42.75" x14ac:dyDescent="0.25">
      <c r="A31" s="4"/>
      <c r="B31" s="5" t="s">
        <v>272</v>
      </c>
      <c r="C31" s="17" t="s">
        <v>271</v>
      </c>
      <c r="D31" s="24"/>
      <c r="E31" s="24"/>
      <c r="F31" s="24"/>
      <c r="G31" s="24"/>
      <c r="H31" s="24"/>
      <c r="I31" s="24"/>
      <c r="J31" s="24">
        <v>90000</v>
      </c>
      <c r="K31" s="24"/>
      <c r="L31" s="24">
        <v>90000</v>
      </c>
    </row>
    <row r="32" spans="1:12" s="1" customFormat="1" ht="28.5" x14ac:dyDescent="0.25">
      <c r="A32" s="4"/>
      <c r="B32" s="5" t="s">
        <v>270</v>
      </c>
      <c r="C32" s="17" t="s">
        <v>269</v>
      </c>
      <c r="D32" s="24"/>
      <c r="E32" s="24"/>
      <c r="F32" s="24"/>
      <c r="G32" s="24"/>
      <c r="H32" s="24"/>
      <c r="I32" s="24"/>
      <c r="J32" s="24">
        <v>-6300000</v>
      </c>
      <c r="K32" s="24"/>
      <c r="L32" s="24">
        <v>-6300000</v>
      </c>
    </row>
    <row r="33" spans="1:12" s="1" customFormat="1" ht="28.5" x14ac:dyDescent="0.25">
      <c r="A33" s="29"/>
      <c r="B33" s="5" t="s">
        <v>268</v>
      </c>
      <c r="C33" s="17" t="s">
        <v>267</v>
      </c>
      <c r="D33" s="24"/>
      <c r="E33" s="24"/>
      <c r="F33" s="24"/>
      <c r="G33" s="24"/>
      <c r="H33" s="24"/>
      <c r="I33" s="24"/>
      <c r="J33" s="24">
        <v>41000</v>
      </c>
      <c r="K33" s="24"/>
      <c r="L33" s="24">
        <v>41000</v>
      </c>
    </row>
    <row r="34" spans="1:12" s="1" customFormat="1" x14ac:dyDescent="0.25">
      <c r="A34" s="3"/>
      <c r="B34" s="20" t="s">
        <v>266</v>
      </c>
      <c r="C34" s="21" t="s">
        <v>265</v>
      </c>
      <c r="D34" s="23">
        <f t="shared" si="1"/>
        <v>3481272000</v>
      </c>
      <c r="E34" s="23">
        <f t="shared" ref="D34:I34" si="11">E35+E38+E41</f>
        <v>0</v>
      </c>
      <c r="F34" s="23">
        <f t="shared" si="11"/>
        <v>0</v>
      </c>
      <c r="G34" s="23">
        <f t="shared" si="11"/>
        <v>0</v>
      </c>
      <c r="H34" s="23">
        <f t="shared" si="11"/>
        <v>0</v>
      </c>
      <c r="I34" s="23">
        <f t="shared" si="11"/>
        <v>10140307</v>
      </c>
      <c r="J34" s="23">
        <f>J35+J38+J41</f>
        <v>-19991181</v>
      </c>
      <c r="K34" s="23">
        <f>K35+K38+K41</f>
        <v>0</v>
      </c>
      <c r="L34" s="23">
        <f>L35+L38+L41</f>
        <v>3471421126</v>
      </c>
    </row>
    <row r="35" spans="1:12" s="1" customFormat="1" x14ac:dyDescent="0.25">
      <c r="A35" s="4"/>
      <c r="B35" s="20" t="s">
        <v>264</v>
      </c>
      <c r="C35" s="21" t="s">
        <v>263</v>
      </c>
      <c r="D35" s="23">
        <f t="shared" si="1"/>
        <v>2621247000</v>
      </c>
      <c r="E35" s="23">
        <f t="shared" ref="D35:K35" si="12">E36+E37</f>
        <v>0</v>
      </c>
      <c r="F35" s="23">
        <f t="shared" si="12"/>
        <v>0</v>
      </c>
      <c r="G35" s="23">
        <f t="shared" si="12"/>
        <v>0</v>
      </c>
      <c r="H35" s="23">
        <f t="shared" si="12"/>
        <v>0</v>
      </c>
      <c r="I35" s="23">
        <f t="shared" si="12"/>
        <v>11796307</v>
      </c>
      <c r="J35" s="23">
        <f t="shared" si="12"/>
        <v>41595693</v>
      </c>
      <c r="K35" s="23">
        <f t="shared" si="12"/>
        <v>0</v>
      </c>
      <c r="L35" s="23">
        <f>L36+L37</f>
        <v>2674639000</v>
      </c>
    </row>
    <row r="36" spans="1:12" s="1" customFormat="1" ht="28.5" x14ac:dyDescent="0.25">
      <c r="A36" s="4"/>
      <c r="B36" s="5" t="s">
        <v>262</v>
      </c>
      <c r="C36" s="8" t="s">
        <v>261</v>
      </c>
      <c r="D36" s="24">
        <f t="shared" si="1"/>
        <v>2571443307</v>
      </c>
      <c r="E36" s="24"/>
      <c r="F36" s="24"/>
      <c r="G36" s="24"/>
      <c r="H36" s="24"/>
      <c r="I36" s="24"/>
      <c r="J36" s="24">
        <v>41695693</v>
      </c>
      <c r="K36" s="24"/>
      <c r="L36" s="24">
        <v>2613139000</v>
      </c>
    </row>
    <row r="37" spans="1:12" s="1" customFormat="1" ht="28.5" x14ac:dyDescent="0.25">
      <c r="A37" s="3"/>
      <c r="B37" s="5" t="s">
        <v>260</v>
      </c>
      <c r="C37" s="8" t="s">
        <v>259</v>
      </c>
      <c r="D37" s="24">
        <f t="shared" si="1"/>
        <v>49803693</v>
      </c>
      <c r="E37" s="24"/>
      <c r="F37" s="24"/>
      <c r="G37" s="24"/>
      <c r="H37" s="24"/>
      <c r="I37" s="24">
        <v>11796307</v>
      </c>
      <c r="J37" s="24">
        <v>-100000</v>
      </c>
      <c r="K37" s="24"/>
      <c r="L37" s="24">
        <v>61500000</v>
      </c>
    </row>
    <row r="38" spans="1:12" s="1" customFormat="1" x14ac:dyDescent="0.25">
      <c r="A38" s="4"/>
      <c r="B38" s="20" t="s">
        <v>258</v>
      </c>
      <c r="C38" s="21" t="s">
        <v>257</v>
      </c>
      <c r="D38" s="23">
        <f t="shared" si="1"/>
        <v>852231000</v>
      </c>
      <c r="E38" s="23">
        <f t="shared" ref="D38:K38" si="13">E39+E40</f>
        <v>0</v>
      </c>
      <c r="F38" s="23">
        <f t="shared" si="13"/>
        <v>0</v>
      </c>
      <c r="G38" s="23">
        <f t="shared" si="13"/>
        <v>0</v>
      </c>
      <c r="H38" s="23">
        <f t="shared" si="13"/>
        <v>0</v>
      </c>
      <c r="I38" s="23">
        <f t="shared" si="13"/>
        <v>0</v>
      </c>
      <c r="J38" s="23">
        <f t="shared" si="13"/>
        <v>-61586874</v>
      </c>
      <c r="K38" s="23">
        <f t="shared" si="13"/>
        <v>0</v>
      </c>
      <c r="L38" s="23">
        <f>L39+L40</f>
        <v>790644126</v>
      </c>
    </row>
    <row r="39" spans="1:12" s="1" customFormat="1" x14ac:dyDescent="0.25">
      <c r="A39" s="4"/>
      <c r="B39" s="5" t="s">
        <v>256</v>
      </c>
      <c r="C39" s="8" t="s">
        <v>255</v>
      </c>
      <c r="D39" s="24">
        <f t="shared" si="1"/>
        <v>206599000</v>
      </c>
      <c r="E39" s="24"/>
      <c r="F39" s="24"/>
      <c r="G39" s="24"/>
      <c r="H39" s="24"/>
      <c r="I39" s="24"/>
      <c r="J39" s="24">
        <v>-79826874</v>
      </c>
      <c r="K39" s="24"/>
      <c r="L39" s="24">
        <v>126772126</v>
      </c>
    </row>
    <row r="40" spans="1:12" s="1" customFormat="1" x14ac:dyDescent="0.25">
      <c r="A40" s="4"/>
      <c r="B40" s="5" t="s">
        <v>254</v>
      </c>
      <c r="C40" s="8" t="s">
        <v>253</v>
      </c>
      <c r="D40" s="24">
        <f t="shared" si="1"/>
        <v>645632000</v>
      </c>
      <c r="E40" s="24"/>
      <c r="F40" s="24"/>
      <c r="G40" s="24"/>
      <c r="H40" s="24"/>
      <c r="I40" s="24"/>
      <c r="J40" s="24">
        <v>18240000</v>
      </c>
      <c r="K40" s="24"/>
      <c r="L40" s="24">
        <v>663872000</v>
      </c>
    </row>
    <row r="41" spans="1:12" s="1" customFormat="1" x14ac:dyDescent="0.25">
      <c r="A41" s="29"/>
      <c r="B41" s="5" t="s">
        <v>252</v>
      </c>
      <c r="C41" s="8" t="s">
        <v>251</v>
      </c>
      <c r="D41" s="24">
        <f t="shared" si="1"/>
        <v>7794000</v>
      </c>
      <c r="E41" s="24"/>
      <c r="F41" s="24"/>
      <c r="G41" s="24"/>
      <c r="H41" s="24"/>
      <c r="I41" s="24">
        <v>-1656000</v>
      </c>
      <c r="J41" s="24"/>
      <c r="K41" s="24"/>
      <c r="L41" s="24">
        <v>6138000</v>
      </c>
    </row>
    <row r="42" spans="1:12" s="1" customFormat="1" ht="28.5" x14ac:dyDescent="0.25">
      <c r="A42" s="2"/>
      <c r="B42" s="20" t="s">
        <v>250</v>
      </c>
      <c r="C42" s="21" t="s">
        <v>249</v>
      </c>
      <c r="D42" s="23">
        <f t="shared" si="1"/>
        <v>14380000</v>
      </c>
      <c r="E42" s="23">
        <f t="shared" ref="D42:K42" si="14">E43+E46</f>
        <v>0</v>
      </c>
      <c r="F42" s="23">
        <f t="shared" si="14"/>
        <v>0</v>
      </c>
      <c r="G42" s="23">
        <f t="shared" si="14"/>
        <v>0</v>
      </c>
      <c r="H42" s="23">
        <f t="shared" si="14"/>
        <v>0</v>
      </c>
      <c r="I42" s="23">
        <f t="shared" si="14"/>
        <v>0</v>
      </c>
      <c r="J42" s="23">
        <f t="shared" si="14"/>
        <v>582000</v>
      </c>
      <c r="K42" s="23">
        <f t="shared" si="14"/>
        <v>0</v>
      </c>
      <c r="L42" s="23">
        <f>L43+L46</f>
        <v>14962000</v>
      </c>
    </row>
    <row r="43" spans="1:12" s="1" customFormat="1" x14ac:dyDescent="0.25">
      <c r="A43" s="4"/>
      <c r="B43" s="20" t="s">
        <v>248</v>
      </c>
      <c r="C43" s="21" t="s">
        <v>247</v>
      </c>
      <c r="D43" s="23">
        <f t="shared" si="1"/>
        <v>13805000</v>
      </c>
      <c r="E43" s="23">
        <f t="shared" ref="D43:K43" si="15">E44+E45</f>
        <v>0</v>
      </c>
      <c r="F43" s="23">
        <f t="shared" si="15"/>
        <v>0</v>
      </c>
      <c r="G43" s="23">
        <f t="shared" si="15"/>
        <v>0</v>
      </c>
      <c r="H43" s="23">
        <f t="shared" si="15"/>
        <v>0</v>
      </c>
      <c r="I43" s="23">
        <f t="shared" si="15"/>
        <v>0</v>
      </c>
      <c r="J43" s="23">
        <f t="shared" si="15"/>
        <v>710000</v>
      </c>
      <c r="K43" s="23">
        <f t="shared" si="15"/>
        <v>0</v>
      </c>
      <c r="L43" s="23">
        <f>L44+L45</f>
        <v>14515000</v>
      </c>
    </row>
    <row r="44" spans="1:12" s="1" customFormat="1" x14ac:dyDescent="0.25">
      <c r="A44" s="4"/>
      <c r="B44" s="5" t="s">
        <v>246</v>
      </c>
      <c r="C44" s="8" t="s">
        <v>245</v>
      </c>
      <c r="D44" s="24">
        <f t="shared" si="1"/>
        <v>7619000</v>
      </c>
      <c r="E44" s="24"/>
      <c r="F44" s="24"/>
      <c r="G44" s="24"/>
      <c r="H44" s="24"/>
      <c r="I44" s="24">
        <v>-886000</v>
      </c>
      <c r="J44" s="24">
        <v>710000</v>
      </c>
      <c r="K44" s="24"/>
      <c r="L44" s="24">
        <v>7443000</v>
      </c>
    </row>
    <row r="45" spans="1:12" s="1" customFormat="1" ht="28.5" x14ac:dyDescent="0.25">
      <c r="A45" s="2"/>
      <c r="B45" s="5" t="s">
        <v>244</v>
      </c>
      <c r="C45" s="8" t="s">
        <v>243</v>
      </c>
      <c r="D45" s="24">
        <f t="shared" si="1"/>
        <v>6186000</v>
      </c>
      <c r="E45" s="24"/>
      <c r="F45" s="24"/>
      <c r="G45" s="24"/>
      <c r="H45" s="24"/>
      <c r="I45" s="24">
        <v>886000</v>
      </c>
      <c r="J45" s="24"/>
      <c r="K45" s="24"/>
      <c r="L45" s="24">
        <v>7072000</v>
      </c>
    </row>
    <row r="46" spans="1:12" s="1" customFormat="1" ht="28.5" x14ac:dyDescent="0.25">
      <c r="A46" s="4"/>
      <c r="B46" s="20" t="s">
        <v>242</v>
      </c>
      <c r="C46" s="21" t="s">
        <v>241</v>
      </c>
      <c r="D46" s="23">
        <f t="shared" si="1"/>
        <v>575000</v>
      </c>
      <c r="E46" s="23">
        <f t="shared" ref="D46:K46" si="16">E47</f>
        <v>0</v>
      </c>
      <c r="F46" s="23">
        <f t="shared" si="16"/>
        <v>0</v>
      </c>
      <c r="G46" s="23">
        <f t="shared" si="16"/>
        <v>0</v>
      </c>
      <c r="H46" s="23">
        <f t="shared" si="16"/>
        <v>0</v>
      </c>
      <c r="I46" s="23">
        <f t="shared" si="16"/>
        <v>0</v>
      </c>
      <c r="J46" s="23">
        <f t="shared" si="16"/>
        <v>-128000</v>
      </c>
      <c r="K46" s="23">
        <f t="shared" si="16"/>
        <v>0</v>
      </c>
      <c r="L46" s="23">
        <f>L47</f>
        <v>447000</v>
      </c>
    </row>
    <row r="47" spans="1:12" s="1" customFormat="1" x14ac:dyDescent="0.25">
      <c r="A47" s="29"/>
      <c r="B47" s="5" t="s">
        <v>240</v>
      </c>
      <c r="C47" s="8" t="s">
        <v>239</v>
      </c>
      <c r="D47" s="24">
        <f t="shared" si="1"/>
        <v>575000</v>
      </c>
      <c r="E47" s="24"/>
      <c r="F47" s="24"/>
      <c r="G47" s="24"/>
      <c r="H47" s="24"/>
      <c r="I47" s="24"/>
      <c r="J47" s="24">
        <v>-128000</v>
      </c>
      <c r="K47" s="24"/>
      <c r="L47" s="24">
        <v>447000</v>
      </c>
    </row>
    <row r="48" spans="1:12" s="1" customFormat="1" x14ac:dyDescent="0.25">
      <c r="A48" s="4"/>
      <c r="B48" s="20" t="s">
        <v>238</v>
      </c>
      <c r="C48" s="21" t="s">
        <v>237</v>
      </c>
      <c r="D48" s="23">
        <f t="shared" si="1"/>
        <v>121284000</v>
      </c>
      <c r="E48" s="23">
        <f t="shared" ref="D48:K48" si="17">E49+E50</f>
        <v>0</v>
      </c>
      <c r="F48" s="23">
        <f t="shared" si="17"/>
        <v>0</v>
      </c>
      <c r="G48" s="23">
        <f t="shared" si="17"/>
        <v>0</v>
      </c>
      <c r="H48" s="23">
        <f t="shared" si="17"/>
        <v>0</v>
      </c>
      <c r="I48" s="23">
        <f t="shared" si="17"/>
        <v>2448518</v>
      </c>
      <c r="J48" s="23">
        <f t="shared" si="17"/>
        <v>22364292</v>
      </c>
      <c r="K48" s="23">
        <f t="shared" si="17"/>
        <v>0</v>
      </c>
      <c r="L48" s="23">
        <f>L49+L50</f>
        <v>146096810</v>
      </c>
    </row>
    <row r="49" spans="1:12" s="9" customFormat="1" ht="57" x14ac:dyDescent="0.25">
      <c r="A49" s="5"/>
      <c r="B49" s="5" t="s">
        <v>236</v>
      </c>
      <c r="C49" s="8" t="s">
        <v>235</v>
      </c>
      <c r="D49" s="24">
        <f t="shared" si="1"/>
        <v>120000</v>
      </c>
      <c r="E49" s="24"/>
      <c r="F49" s="24"/>
      <c r="G49" s="24"/>
      <c r="H49" s="24"/>
      <c r="I49" s="24">
        <v>221400</v>
      </c>
      <c r="J49" s="24">
        <v>-341400</v>
      </c>
      <c r="K49" s="24"/>
      <c r="L49" s="24"/>
    </row>
    <row r="50" spans="1:12" s="1" customFormat="1" ht="28.5" x14ac:dyDescent="0.25">
      <c r="A50" s="4"/>
      <c r="B50" s="20" t="s">
        <v>234</v>
      </c>
      <c r="C50" s="21" t="s">
        <v>233</v>
      </c>
      <c r="D50" s="23">
        <f t="shared" si="1"/>
        <v>121164000</v>
      </c>
      <c r="E50" s="23">
        <f t="shared" ref="D50:K50" si="18">E51+E52+E54+E55+E56+E57+E58+E60+E61+E63+E65+E66+E67+E68+E69+E70+E71</f>
        <v>0</v>
      </c>
      <c r="F50" s="23">
        <f t="shared" si="18"/>
        <v>0</v>
      </c>
      <c r="G50" s="23">
        <f t="shared" si="18"/>
        <v>0</v>
      </c>
      <c r="H50" s="23">
        <f t="shared" si="18"/>
        <v>0</v>
      </c>
      <c r="I50" s="23">
        <f t="shared" si="18"/>
        <v>2227118</v>
      </c>
      <c r="J50" s="23">
        <f t="shared" si="18"/>
        <v>22705692</v>
      </c>
      <c r="K50" s="23">
        <f t="shared" si="18"/>
        <v>0</v>
      </c>
      <c r="L50" s="23">
        <f>L51+L52+L54+L55+L56+L57+L58+L60+L61+L63+L65+L66+L67+L68+L69+L70+L71</f>
        <v>146096810</v>
      </c>
    </row>
    <row r="51" spans="1:12" s="1" customFormat="1" ht="71.25" x14ac:dyDescent="0.25">
      <c r="A51" s="4"/>
      <c r="B51" s="5" t="s">
        <v>232</v>
      </c>
      <c r="C51" s="8" t="s">
        <v>231</v>
      </c>
      <c r="D51" s="24">
        <f t="shared" si="1"/>
        <v>315000</v>
      </c>
      <c r="E51" s="24"/>
      <c r="F51" s="24"/>
      <c r="G51" s="24"/>
      <c r="H51" s="24"/>
      <c r="I51" s="24"/>
      <c r="J51" s="24">
        <v>30680</v>
      </c>
      <c r="K51" s="24"/>
      <c r="L51" s="24">
        <v>345680</v>
      </c>
    </row>
    <row r="52" spans="1:12" s="9" customFormat="1" ht="42.75" x14ac:dyDescent="0.25">
      <c r="A52" s="5"/>
      <c r="B52" s="5" t="s">
        <v>230</v>
      </c>
      <c r="C52" s="8" t="s">
        <v>229</v>
      </c>
      <c r="D52" s="24">
        <f t="shared" si="1"/>
        <v>60000000</v>
      </c>
      <c r="E52" s="24"/>
      <c r="F52" s="24"/>
      <c r="G52" s="24"/>
      <c r="H52" s="24"/>
      <c r="I52" s="24">
        <v>913118</v>
      </c>
      <c r="J52" s="24">
        <v>29057912</v>
      </c>
      <c r="K52" s="24"/>
      <c r="L52" s="24">
        <v>89971030</v>
      </c>
    </row>
    <row r="53" spans="1:12" s="1" customFormat="1" ht="42.75" x14ac:dyDescent="0.25">
      <c r="A53" s="4"/>
      <c r="B53" s="20" t="s">
        <v>228</v>
      </c>
      <c r="C53" s="21" t="s">
        <v>227</v>
      </c>
      <c r="D53" s="23">
        <f t="shared" si="1"/>
        <v>43250000</v>
      </c>
      <c r="E53" s="23">
        <f t="shared" ref="D53:K53" si="19">E54</f>
        <v>0</v>
      </c>
      <c r="F53" s="23">
        <f t="shared" si="19"/>
        <v>0</v>
      </c>
      <c r="G53" s="23">
        <f t="shared" si="19"/>
        <v>0</v>
      </c>
      <c r="H53" s="23">
        <f t="shared" si="19"/>
        <v>0</v>
      </c>
      <c r="I53" s="23">
        <f t="shared" si="19"/>
        <v>0</v>
      </c>
      <c r="J53" s="23">
        <f t="shared" si="19"/>
        <v>-6361830</v>
      </c>
      <c r="K53" s="23">
        <f t="shared" si="19"/>
        <v>0</v>
      </c>
      <c r="L53" s="23">
        <f>L54</f>
        <v>36888170</v>
      </c>
    </row>
    <row r="54" spans="1:12" s="1" customFormat="1" ht="57" x14ac:dyDescent="0.25">
      <c r="A54" s="4"/>
      <c r="B54" s="5" t="s">
        <v>226</v>
      </c>
      <c r="C54" s="8" t="s">
        <v>225</v>
      </c>
      <c r="D54" s="24">
        <f t="shared" si="1"/>
        <v>43250000</v>
      </c>
      <c r="E54" s="24"/>
      <c r="F54" s="24"/>
      <c r="G54" s="24"/>
      <c r="H54" s="24"/>
      <c r="I54" s="24"/>
      <c r="J54" s="24">
        <v>-6361830</v>
      </c>
      <c r="K54" s="24"/>
      <c r="L54" s="24">
        <v>36888170</v>
      </c>
    </row>
    <row r="55" spans="1:12" s="1" customFormat="1" ht="28.5" x14ac:dyDescent="0.25">
      <c r="A55" s="4"/>
      <c r="B55" s="5" t="s">
        <v>224</v>
      </c>
      <c r="C55" s="8" t="s">
        <v>223</v>
      </c>
      <c r="D55" s="24">
        <f t="shared" si="1"/>
        <v>410000</v>
      </c>
      <c r="E55" s="24"/>
      <c r="F55" s="24"/>
      <c r="G55" s="24"/>
      <c r="H55" s="24"/>
      <c r="I55" s="24">
        <v>480000</v>
      </c>
      <c r="J55" s="24">
        <v>463080</v>
      </c>
      <c r="K55" s="24"/>
      <c r="L55" s="24">
        <v>1353080</v>
      </c>
    </row>
    <row r="56" spans="1:12" s="1" customFormat="1" ht="71.25" x14ac:dyDescent="0.25">
      <c r="A56" s="4"/>
      <c r="B56" s="5" t="s">
        <v>222</v>
      </c>
      <c r="C56" s="8" t="s">
        <v>221</v>
      </c>
      <c r="D56" s="24">
        <f t="shared" si="1"/>
        <v>170000</v>
      </c>
      <c r="E56" s="24"/>
      <c r="F56" s="24"/>
      <c r="G56" s="24"/>
      <c r="H56" s="24"/>
      <c r="I56" s="24"/>
      <c r="J56" s="24">
        <v>-69000</v>
      </c>
      <c r="K56" s="24"/>
      <c r="L56" s="24">
        <v>101000</v>
      </c>
    </row>
    <row r="57" spans="1:12" s="1" customFormat="1" ht="28.5" x14ac:dyDescent="0.25">
      <c r="A57" s="4"/>
      <c r="B57" s="5" t="s">
        <v>220</v>
      </c>
      <c r="C57" s="8" t="s">
        <v>219</v>
      </c>
      <c r="D57" s="24">
        <f t="shared" si="1"/>
        <v>162000</v>
      </c>
      <c r="E57" s="24"/>
      <c r="F57" s="24"/>
      <c r="G57" s="24"/>
      <c r="H57" s="24"/>
      <c r="I57" s="24"/>
      <c r="J57" s="24">
        <v>-105350</v>
      </c>
      <c r="K57" s="24"/>
      <c r="L57" s="24">
        <v>56650</v>
      </c>
    </row>
    <row r="58" spans="1:12" s="1" customFormat="1" ht="71.25" x14ac:dyDescent="0.25">
      <c r="A58" s="3"/>
      <c r="B58" s="5" t="s">
        <v>218</v>
      </c>
      <c r="C58" s="8" t="s">
        <v>217</v>
      </c>
      <c r="D58" s="24">
        <f t="shared" si="1"/>
        <v>137000</v>
      </c>
      <c r="E58" s="24"/>
      <c r="F58" s="24"/>
      <c r="G58" s="24"/>
      <c r="H58" s="24"/>
      <c r="I58" s="24">
        <v>-121000</v>
      </c>
      <c r="J58" s="24">
        <v>14200</v>
      </c>
      <c r="K58" s="24"/>
      <c r="L58" s="24">
        <v>30200</v>
      </c>
    </row>
    <row r="59" spans="1:12" s="1" customFormat="1" ht="57" x14ac:dyDescent="0.25">
      <c r="A59" s="4"/>
      <c r="B59" s="20" t="s">
        <v>216</v>
      </c>
      <c r="C59" s="21" t="s">
        <v>215</v>
      </c>
      <c r="D59" s="23">
        <f t="shared" si="1"/>
        <v>15000000</v>
      </c>
      <c r="E59" s="23">
        <f t="shared" ref="D59:K59" si="20">E60+E61</f>
        <v>0</v>
      </c>
      <c r="F59" s="23">
        <f t="shared" si="20"/>
        <v>0</v>
      </c>
      <c r="G59" s="23">
        <f t="shared" si="20"/>
        <v>0</v>
      </c>
      <c r="H59" s="23">
        <f t="shared" si="20"/>
        <v>0</v>
      </c>
      <c r="I59" s="23">
        <f t="shared" si="20"/>
        <v>83000</v>
      </c>
      <c r="J59" s="23">
        <f t="shared" si="20"/>
        <v>-83000</v>
      </c>
      <c r="K59" s="23">
        <f t="shared" si="20"/>
        <v>0</v>
      </c>
      <c r="L59" s="23">
        <f>L60+L61</f>
        <v>15000000</v>
      </c>
    </row>
    <row r="60" spans="1:12" s="1" customFormat="1" ht="71.25" x14ac:dyDescent="0.25">
      <c r="A60" s="3"/>
      <c r="B60" s="5" t="s">
        <v>335</v>
      </c>
      <c r="C60" s="8" t="s">
        <v>484</v>
      </c>
      <c r="D60" s="24">
        <f t="shared" si="1"/>
        <v>83000</v>
      </c>
      <c r="E60" s="24"/>
      <c r="F60" s="24"/>
      <c r="G60" s="24"/>
      <c r="H60" s="24"/>
      <c r="I60" s="24"/>
      <c r="J60" s="24">
        <v>1717000</v>
      </c>
      <c r="K60" s="24"/>
      <c r="L60" s="24">
        <v>1800000</v>
      </c>
    </row>
    <row r="61" spans="1:12" s="1" customFormat="1" ht="156.75" x14ac:dyDescent="0.25">
      <c r="A61" s="4"/>
      <c r="B61" s="5" t="s">
        <v>214</v>
      </c>
      <c r="C61" s="8" t="s">
        <v>213</v>
      </c>
      <c r="D61" s="24">
        <f t="shared" si="1"/>
        <v>14917000</v>
      </c>
      <c r="E61" s="24"/>
      <c r="F61" s="24"/>
      <c r="G61" s="24"/>
      <c r="H61" s="24"/>
      <c r="I61" s="24">
        <v>83000</v>
      </c>
      <c r="J61" s="24">
        <v>-1800000</v>
      </c>
      <c r="K61" s="24"/>
      <c r="L61" s="24">
        <v>13200000</v>
      </c>
    </row>
    <row r="62" spans="1:12" s="9" customFormat="1" ht="57" x14ac:dyDescent="0.25">
      <c r="A62" s="5"/>
      <c r="B62" s="20" t="s">
        <v>212</v>
      </c>
      <c r="C62" s="21" t="s">
        <v>211</v>
      </c>
      <c r="D62" s="23">
        <f t="shared" si="1"/>
        <v>938000</v>
      </c>
      <c r="E62" s="23">
        <f t="shared" ref="D62:K62" si="21">E63</f>
        <v>0</v>
      </c>
      <c r="F62" s="23">
        <f t="shared" si="21"/>
        <v>0</v>
      </c>
      <c r="G62" s="23">
        <f t="shared" si="21"/>
        <v>0</v>
      </c>
      <c r="H62" s="23">
        <f t="shared" si="21"/>
        <v>0</v>
      </c>
      <c r="I62" s="23">
        <f t="shared" si="21"/>
        <v>0</v>
      </c>
      <c r="J62" s="23">
        <f t="shared" si="21"/>
        <v>-490000</v>
      </c>
      <c r="K62" s="23">
        <f t="shared" si="21"/>
        <v>0</v>
      </c>
      <c r="L62" s="23">
        <f>L63</f>
        <v>448000</v>
      </c>
    </row>
    <row r="63" spans="1:12" s="1" customFormat="1" ht="85.5" x14ac:dyDescent="0.25">
      <c r="A63" s="4"/>
      <c r="B63" s="5" t="s">
        <v>210</v>
      </c>
      <c r="C63" s="8" t="s">
        <v>209</v>
      </c>
      <c r="D63" s="24">
        <f t="shared" si="1"/>
        <v>938000</v>
      </c>
      <c r="E63" s="24"/>
      <c r="F63" s="24"/>
      <c r="G63" s="24"/>
      <c r="H63" s="24"/>
      <c r="I63" s="24"/>
      <c r="J63" s="24">
        <v>-490000</v>
      </c>
      <c r="K63" s="24"/>
      <c r="L63" s="24">
        <v>448000</v>
      </c>
    </row>
    <row r="64" spans="1:12" s="1" customFormat="1" ht="28.5" x14ac:dyDescent="0.25">
      <c r="A64" s="4"/>
      <c r="B64" s="20" t="s">
        <v>208</v>
      </c>
      <c r="C64" s="21" t="s">
        <v>466</v>
      </c>
      <c r="D64" s="23">
        <f t="shared" si="1"/>
        <v>252000</v>
      </c>
      <c r="E64" s="23">
        <f t="shared" ref="D64:K64" si="22">E65</f>
        <v>0</v>
      </c>
      <c r="F64" s="23">
        <f t="shared" si="22"/>
        <v>0</v>
      </c>
      <c r="G64" s="23">
        <f t="shared" si="22"/>
        <v>0</v>
      </c>
      <c r="H64" s="23">
        <f t="shared" si="22"/>
        <v>0</v>
      </c>
      <c r="I64" s="23">
        <f t="shared" si="22"/>
        <v>0</v>
      </c>
      <c r="J64" s="23">
        <f t="shared" si="22"/>
        <v>-35000</v>
      </c>
      <c r="K64" s="23">
        <f t="shared" si="22"/>
        <v>0</v>
      </c>
      <c r="L64" s="23">
        <f>L65</f>
        <v>217000</v>
      </c>
    </row>
    <row r="65" spans="1:12" s="1" customFormat="1" ht="71.25" x14ac:dyDescent="0.25">
      <c r="A65" s="4"/>
      <c r="B65" s="5" t="s">
        <v>207</v>
      </c>
      <c r="C65" s="8" t="s">
        <v>206</v>
      </c>
      <c r="D65" s="24">
        <f t="shared" si="1"/>
        <v>252000</v>
      </c>
      <c r="E65" s="24"/>
      <c r="F65" s="24"/>
      <c r="G65" s="24"/>
      <c r="H65" s="24"/>
      <c r="I65" s="24"/>
      <c r="J65" s="24">
        <v>-35000</v>
      </c>
      <c r="K65" s="24"/>
      <c r="L65" s="24">
        <v>217000</v>
      </c>
    </row>
    <row r="66" spans="1:12" s="1" customFormat="1" ht="71.25" x14ac:dyDescent="0.25">
      <c r="A66" s="4"/>
      <c r="B66" s="5" t="s">
        <v>205</v>
      </c>
      <c r="C66" s="8" t="s">
        <v>204</v>
      </c>
      <c r="D66" s="24">
        <f t="shared" si="1"/>
        <v>100000</v>
      </c>
      <c r="E66" s="24"/>
      <c r="F66" s="24"/>
      <c r="G66" s="24"/>
      <c r="H66" s="24"/>
      <c r="I66" s="24"/>
      <c r="J66" s="24">
        <v>45500</v>
      </c>
      <c r="K66" s="24"/>
      <c r="L66" s="24">
        <v>145500</v>
      </c>
    </row>
    <row r="67" spans="1:12" s="1" customFormat="1" ht="42.75" x14ac:dyDescent="0.25">
      <c r="A67" s="4"/>
      <c r="B67" s="5" t="s">
        <v>203</v>
      </c>
      <c r="C67" s="8" t="s">
        <v>202</v>
      </c>
      <c r="D67" s="24"/>
      <c r="E67" s="24"/>
      <c r="F67" s="24"/>
      <c r="G67" s="24"/>
      <c r="H67" s="24"/>
      <c r="I67" s="24"/>
      <c r="J67" s="24"/>
      <c r="K67" s="24"/>
      <c r="L67" s="24"/>
    </row>
    <row r="68" spans="1:12" s="1" customFormat="1" ht="28.5" x14ac:dyDescent="0.25">
      <c r="A68" s="4"/>
      <c r="B68" s="5" t="s">
        <v>201</v>
      </c>
      <c r="C68" s="8" t="s">
        <v>200</v>
      </c>
      <c r="D68" s="24">
        <f t="shared" si="1"/>
        <v>15000</v>
      </c>
      <c r="E68" s="24"/>
      <c r="F68" s="24"/>
      <c r="G68" s="24"/>
      <c r="H68" s="24"/>
      <c r="I68" s="24"/>
      <c r="J68" s="24">
        <v>5000</v>
      </c>
      <c r="K68" s="24"/>
      <c r="L68" s="24">
        <v>20000</v>
      </c>
    </row>
    <row r="69" spans="1:12" s="1" customFormat="1" ht="71.25" x14ac:dyDescent="0.25">
      <c r="A69" s="4"/>
      <c r="B69" s="5" t="s">
        <v>199</v>
      </c>
      <c r="C69" s="8" t="s">
        <v>198</v>
      </c>
      <c r="D69" s="24">
        <f t="shared" ref="D69:D132" si="23">L69-K69-J69-I69-H69-G69-F69-E69</f>
        <v>50000</v>
      </c>
      <c r="E69" s="24"/>
      <c r="F69" s="24"/>
      <c r="G69" s="24"/>
      <c r="H69" s="24"/>
      <c r="I69" s="24">
        <v>837000</v>
      </c>
      <c r="J69" s="24">
        <v>63500</v>
      </c>
      <c r="K69" s="24"/>
      <c r="L69" s="24">
        <v>950500</v>
      </c>
    </row>
    <row r="70" spans="1:12" s="1" customFormat="1" ht="71.25" x14ac:dyDescent="0.25">
      <c r="A70" s="29"/>
      <c r="B70" s="5" t="s">
        <v>197</v>
      </c>
      <c r="C70" s="8" t="s">
        <v>196</v>
      </c>
      <c r="D70" s="24">
        <f t="shared" si="23"/>
        <v>55000</v>
      </c>
      <c r="E70" s="24"/>
      <c r="F70" s="24"/>
      <c r="G70" s="24"/>
      <c r="H70" s="24"/>
      <c r="I70" s="24">
        <v>20000</v>
      </c>
      <c r="J70" s="24">
        <v>10000</v>
      </c>
      <c r="K70" s="24"/>
      <c r="L70" s="24">
        <v>85000</v>
      </c>
    </row>
    <row r="71" spans="1:12" s="1" customFormat="1" ht="57" x14ac:dyDescent="0.25">
      <c r="A71" s="3"/>
      <c r="B71" s="5" t="s">
        <v>195</v>
      </c>
      <c r="C71" s="17" t="s">
        <v>194</v>
      </c>
      <c r="D71" s="24">
        <f t="shared" si="23"/>
        <v>310000</v>
      </c>
      <c r="E71" s="24"/>
      <c r="F71" s="24"/>
      <c r="G71" s="24"/>
      <c r="H71" s="24"/>
      <c r="I71" s="24">
        <v>15000</v>
      </c>
      <c r="J71" s="24">
        <v>160000</v>
      </c>
      <c r="K71" s="24"/>
      <c r="L71" s="24">
        <v>485000</v>
      </c>
    </row>
    <row r="72" spans="1:12" s="1" customFormat="1" ht="28.5" x14ac:dyDescent="0.25">
      <c r="A72" s="4"/>
      <c r="B72" s="20" t="s">
        <v>193</v>
      </c>
      <c r="C72" s="21" t="s">
        <v>192</v>
      </c>
      <c r="D72" s="23">
        <f t="shared" si="23"/>
        <v>181942000</v>
      </c>
      <c r="E72" s="23">
        <f t="shared" ref="D72:K72" si="24">E73+E75+E77+E84+E87</f>
        <v>0</v>
      </c>
      <c r="F72" s="23">
        <f t="shared" si="24"/>
        <v>0</v>
      </c>
      <c r="G72" s="23">
        <f t="shared" si="24"/>
        <v>0</v>
      </c>
      <c r="H72" s="23">
        <f t="shared" si="24"/>
        <v>0</v>
      </c>
      <c r="I72" s="23">
        <f t="shared" si="24"/>
        <v>-25421608</v>
      </c>
      <c r="J72" s="23">
        <f t="shared" si="24"/>
        <v>-1624210</v>
      </c>
      <c r="K72" s="23">
        <f t="shared" si="24"/>
        <v>0</v>
      </c>
      <c r="L72" s="23">
        <f>L73+L75+L77+L84+L87</f>
        <v>154896182</v>
      </c>
    </row>
    <row r="73" spans="1:12" s="1" customFormat="1" ht="57" x14ac:dyDescent="0.25">
      <c r="A73" s="3"/>
      <c r="B73" s="20" t="s">
        <v>191</v>
      </c>
      <c r="C73" s="21" t="s">
        <v>190</v>
      </c>
      <c r="D73" s="23">
        <f t="shared" si="23"/>
        <v>30499000</v>
      </c>
      <c r="E73" s="23">
        <f t="shared" ref="D73:K73" si="25">E74</f>
        <v>0</v>
      </c>
      <c r="F73" s="23">
        <f t="shared" si="25"/>
        <v>0</v>
      </c>
      <c r="G73" s="23">
        <f t="shared" si="25"/>
        <v>0</v>
      </c>
      <c r="H73" s="23">
        <f t="shared" si="25"/>
        <v>0</v>
      </c>
      <c r="I73" s="23">
        <f t="shared" si="25"/>
        <v>-2725775</v>
      </c>
      <c r="J73" s="23">
        <f t="shared" si="25"/>
        <v>0</v>
      </c>
      <c r="K73" s="23">
        <f t="shared" si="25"/>
        <v>0</v>
      </c>
      <c r="L73" s="23">
        <f>L74</f>
        <v>27773225</v>
      </c>
    </row>
    <row r="74" spans="1:12" s="1" customFormat="1" ht="57" x14ac:dyDescent="0.25">
      <c r="A74" s="4"/>
      <c r="B74" s="5" t="s">
        <v>189</v>
      </c>
      <c r="C74" s="8" t="s">
        <v>188</v>
      </c>
      <c r="D74" s="24">
        <f t="shared" si="23"/>
        <v>30499000</v>
      </c>
      <c r="E74" s="24"/>
      <c r="F74" s="24"/>
      <c r="G74" s="24"/>
      <c r="H74" s="24"/>
      <c r="I74" s="24">
        <v>-2725775</v>
      </c>
      <c r="J74" s="24"/>
      <c r="K74" s="24"/>
      <c r="L74" s="24">
        <v>27773225</v>
      </c>
    </row>
    <row r="75" spans="1:12" s="1" customFormat="1" ht="28.5" x14ac:dyDescent="0.25">
      <c r="A75" s="2"/>
      <c r="B75" s="20" t="s">
        <v>187</v>
      </c>
      <c r="C75" s="21" t="s">
        <v>186</v>
      </c>
      <c r="D75" s="23">
        <f t="shared" si="23"/>
        <v>114562</v>
      </c>
      <c r="E75" s="23">
        <f t="shared" ref="D75:K75" si="26">E76</f>
        <v>0</v>
      </c>
      <c r="F75" s="23">
        <f t="shared" si="26"/>
        <v>0</v>
      </c>
      <c r="G75" s="23">
        <f t="shared" si="26"/>
        <v>0</v>
      </c>
      <c r="H75" s="23">
        <f t="shared" si="26"/>
        <v>0</v>
      </c>
      <c r="I75" s="23">
        <f t="shared" si="26"/>
        <v>0</v>
      </c>
      <c r="J75" s="23">
        <f t="shared" si="26"/>
        <v>-30905</v>
      </c>
      <c r="K75" s="23">
        <f t="shared" si="26"/>
        <v>0</v>
      </c>
      <c r="L75" s="23">
        <f>L76</f>
        <v>83657</v>
      </c>
    </row>
    <row r="76" spans="1:12" s="1" customFormat="1" ht="42.75" x14ac:dyDescent="0.25">
      <c r="A76" s="3"/>
      <c r="B76" s="5" t="s">
        <v>185</v>
      </c>
      <c r="C76" s="8" t="s">
        <v>184</v>
      </c>
      <c r="D76" s="24">
        <f t="shared" si="23"/>
        <v>114562</v>
      </c>
      <c r="E76" s="24"/>
      <c r="F76" s="24"/>
      <c r="G76" s="24"/>
      <c r="H76" s="24"/>
      <c r="I76" s="24"/>
      <c r="J76" s="24">
        <v>-30905</v>
      </c>
      <c r="K76" s="24"/>
      <c r="L76" s="24">
        <v>83657</v>
      </c>
    </row>
    <row r="77" spans="1:12" s="1" customFormat="1" ht="71.25" x14ac:dyDescent="0.25">
      <c r="A77" s="4"/>
      <c r="B77" s="20" t="s">
        <v>183</v>
      </c>
      <c r="C77" s="21" t="s">
        <v>182</v>
      </c>
      <c r="D77" s="23">
        <f t="shared" si="23"/>
        <v>145308000</v>
      </c>
      <c r="E77" s="23">
        <f t="shared" ref="D77:K77" si="27">E78+E81+E82</f>
        <v>0</v>
      </c>
      <c r="F77" s="23">
        <f t="shared" si="27"/>
        <v>0</v>
      </c>
      <c r="G77" s="23">
        <f t="shared" si="27"/>
        <v>0</v>
      </c>
      <c r="H77" s="23">
        <f t="shared" si="27"/>
        <v>0</v>
      </c>
      <c r="I77" s="23">
        <f t="shared" si="27"/>
        <v>-30974000</v>
      </c>
      <c r="J77" s="23">
        <f t="shared" si="27"/>
        <v>-3352700</v>
      </c>
      <c r="K77" s="23">
        <f t="shared" si="27"/>
        <v>0</v>
      </c>
      <c r="L77" s="23">
        <f>L78+L81+L82</f>
        <v>110981300</v>
      </c>
    </row>
    <row r="78" spans="1:12" s="1" customFormat="1" ht="71.25" x14ac:dyDescent="0.25">
      <c r="A78" s="4"/>
      <c r="B78" s="20" t="s">
        <v>181</v>
      </c>
      <c r="C78" s="21" t="s">
        <v>180</v>
      </c>
      <c r="D78" s="23">
        <f t="shared" si="23"/>
        <v>140000000</v>
      </c>
      <c r="E78" s="23">
        <f t="shared" ref="D78:K78" si="28">E79</f>
        <v>0</v>
      </c>
      <c r="F78" s="23">
        <f t="shared" si="28"/>
        <v>0</v>
      </c>
      <c r="G78" s="23">
        <f t="shared" si="28"/>
        <v>0</v>
      </c>
      <c r="H78" s="23">
        <f t="shared" si="28"/>
        <v>0</v>
      </c>
      <c r="I78" s="23">
        <f t="shared" si="28"/>
        <v>-40000000</v>
      </c>
      <c r="J78" s="23">
        <f t="shared" si="28"/>
        <v>-3352700</v>
      </c>
      <c r="K78" s="23">
        <f t="shared" si="28"/>
        <v>0</v>
      </c>
      <c r="L78" s="23">
        <f>L79</f>
        <v>96647300</v>
      </c>
    </row>
    <row r="79" spans="1:12" s="1" customFormat="1" ht="71.25" x14ac:dyDescent="0.25">
      <c r="A79" s="3"/>
      <c r="B79" s="5" t="s">
        <v>179</v>
      </c>
      <c r="C79" s="8" t="s">
        <v>467</v>
      </c>
      <c r="D79" s="24">
        <f t="shared" si="23"/>
        <v>140000000</v>
      </c>
      <c r="E79" s="24"/>
      <c r="F79" s="24"/>
      <c r="G79" s="24"/>
      <c r="H79" s="24"/>
      <c r="I79" s="24">
        <v>-40000000</v>
      </c>
      <c r="J79" s="24">
        <v>-3352700</v>
      </c>
      <c r="K79" s="24"/>
      <c r="L79" s="24">
        <v>96647300</v>
      </c>
    </row>
    <row r="80" spans="1:12" s="1" customFormat="1" ht="71.25" x14ac:dyDescent="0.25">
      <c r="A80" s="4"/>
      <c r="B80" s="20" t="s">
        <v>178</v>
      </c>
      <c r="C80" s="21" t="s">
        <v>177</v>
      </c>
      <c r="D80" s="23">
        <f t="shared" si="23"/>
        <v>2905000</v>
      </c>
      <c r="E80" s="23">
        <f t="shared" ref="D80:K80" si="29">E81</f>
        <v>0</v>
      </c>
      <c r="F80" s="23">
        <f t="shared" si="29"/>
        <v>0</v>
      </c>
      <c r="G80" s="23">
        <f t="shared" si="29"/>
        <v>0</v>
      </c>
      <c r="H80" s="23">
        <f t="shared" si="29"/>
        <v>0</v>
      </c>
      <c r="I80" s="23">
        <f t="shared" si="29"/>
        <v>279000</v>
      </c>
      <c r="J80" s="23">
        <f t="shared" si="29"/>
        <v>302000</v>
      </c>
      <c r="K80" s="23">
        <f t="shared" si="29"/>
        <v>0</v>
      </c>
      <c r="L80" s="23">
        <f>L81</f>
        <v>3486000</v>
      </c>
    </row>
    <row r="81" spans="1:12" s="1" customFormat="1" ht="71.25" x14ac:dyDescent="0.25">
      <c r="A81" s="2"/>
      <c r="B81" s="18" t="s">
        <v>485</v>
      </c>
      <c r="C81" s="19" t="s">
        <v>486</v>
      </c>
      <c r="D81" s="24">
        <f t="shared" si="23"/>
        <v>2905000</v>
      </c>
      <c r="E81" s="24"/>
      <c r="F81" s="24"/>
      <c r="G81" s="24"/>
      <c r="H81" s="24"/>
      <c r="I81" s="24">
        <v>279000</v>
      </c>
      <c r="J81" s="24">
        <v>302000</v>
      </c>
      <c r="K81" s="24"/>
      <c r="L81" s="24">
        <v>3486000</v>
      </c>
    </row>
    <row r="82" spans="1:12" s="1" customFormat="1" ht="42.75" x14ac:dyDescent="0.25">
      <c r="A82" s="3"/>
      <c r="B82" s="20" t="s">
        <v>176</v>
      </c>
      <c r="C82" s="21" t="s">
        <v>175</v>
      </c>
      <c r="D82" s="23">
        <f t="shared" si="23"/>
        <v>2403000</v>
      </c>
      <c r="E82" s="23">
        <f t="shared" ref="D82:K82" si="30">E83</f>
        <v>0</v>
      </c>
      <c r="F82" s="23">
        <f t="shared" si="30"/>
        <v>0</v>
      </c>
      <c r="G82" s="23">
        <f t="shared" si="30"/>
        <v>0</v>
      </c>
      <c r="H82" s="23">
        <f t="shared" si="30"/>
        <v>0</v>
      </c>
      <c r="I82" s="23">
        <f t="shared" si="30"/>
        <v>8747000</v>
      </c>
      <c r="J82" s="23">
        <f t="shared" si="30"/>
        <v>-302000</v>
      </c>
      <c r="K82" s="23">
        <f t="shared" si="30"/>
        <v>0</v>
      </c>
      <c r="L82" s="23">
        <f>L83</f>
        <v>10848000</v>
      </c>
    </row>
    <row r="83" spans="1:12" s="1" customFormat="1" ht="28.5" x14ac:dyDescent="0.25">
      <c r="A83" s="4"/>
      <c r="B83" s="5" t="s">
        <v>174</v>
      </c>
      <c r="C83" s="8" t="s">
        <v>173</v>
      </c>
      <c r="D83" s="24">
        <f t="shared" si="23"/>
        <v>2403000</v>
      </c>
      <c r="E83" s="24"/>
      <c r="F83" s="24"/>
      <c r="G83" s="24"/>
      <c r="H83" s="24"/>
      <c r="I83" s="24">
        <v>8747000</v>
      </c>
      <c r="J83" s="24">
        <v>-302000</v>
      </c>
      <c r="K83" s="24"/>
      <c r="L83" s="24">
        <v>10848000</v>
      </c>
    </row>
    <row r="84" spans="1:12" s="1" customFormat="1" ht="28.5" x14ac:dyDescent="0.25">
      <c r="A84" s="2"/>
      <c r="B84" s="20" t="s">
        <v>172</v>
      </c>
      <c r="C84" s="21" t="s">
        <v>171</v>
      </c>
      <c r="D84" s="23">
        <f t="shared" si="23"/>
        <v>2440500</v>
      </c>
      <c r="E84" s="23">
        <f t="shared" ref="D84:K85" si="31">E85</f>
        <v>0</v>
      </c>
      <c r="F84" s="23">
        <f t="shared" si="31"/>
        <v>0</v>
      </c>
      <c r="G84" s="23">
        <f t="shared" si="31"/>
        <v>0</v>
      </c>
      <c r="H84" s="23">
        <f t="shared" si="31"/>
        <v>0</v>
      </c>
      <c r="I84" s="23">
        <f t="shared" si="31"/>
        <v>743750</v>
      </c>
      <c r="J84" s="23">
        <f t="shared" si="31"/>
        <v>1244750</v>
      </c>
      <c r="K84" s="23">
        <f t="shared" si="31"/>
        <v>0</v>
      </c>
      <c r="L84" s="23">
        <f>L85</f>
        <v>4429000</v>
      </c>
    </row>
    <row r="85" spans="1:12" s="1" customFormat="1" ht="42.75" x14ac:dyDescent="0.25">
      <c r="A85" s="3"/>
      <c r="B85" s="20" t="s">
        <v>170</v>
      </c>
      <c r="C85" s="21" t="s">
        <v>169</v>
      </c>
      <c r="D85" s="23">
        <f t="shared" si="23"/>
        <v>2440500</v>
      </c>
      <c r="E85" s="23">
        <f t="shared" si="31"/>
        <v>0</v>
      </c>
      <c r="F85" s="23">
        <f t="shared" si="31"/>
        <v>0</v>
      </c>
      <c r="G85" s="23">
        <f t="shared" si="31"/>
        <v>0</v>
      </c>
      <c r="H85" s="23">
        <f t="shared" si="31"/>
        <v>0</v>
      </c>
      <c r="I85" s="23">
        <f t="shared" si="31"/>
        <v>743750</v>
      </c>
      <c r="J85" s="23">
        <f t="shared" si="31"/>
        <v>1244750</v>
      </c>
      <c r="K85" s="23">
        <f t="shared" si="31"/>
        <v>0</v>
      </c>
      <c r="L85" s="23">
        <f>L86</f>
        <v>4429000</v>
      </c>
    </row>
    <row r="86" spans="1:12" s="1" customFormat="1" ht="42.75" x14ac:dyDescent="0.25">
      <c r="A86" s="4"/>
      <c r="B86" s="5" t="s">
        <v>168</v>
      </c>
      <c r="C86" s="8" t="s">
        <v>167</v>
      </c>
      <c r="D86" s="24">
        <f t="shared" si="23"/>
        <v>2440500</v>
      </c>
      <c r="E86" s="24"/>
      <c r="F86" s="24"/>
      <c r="G86" s="24"/>
      <c r="H86" s="24"/>
      <c r="I86" s="24">
        <v>743750</v>
      </c>
      <c r="J86" s="24">
        <v>1244750</v>
      </c>
      <c r="K86" s="24"/>
      <c r="L86" s="24">
        <v>4429000</v>
      </c>
    </row>
    <row r="87" spans="1:12" s="1" customFormat="1" ht="71.25" x14ac:dyDescent="0.25">
      <c r="A87" s="29"/>
      <c r="B87" s="20" t="s">
        <v>166</v>
      </c>
      <c r="C87" s="21" t="s">
        <v>165</v>
      </c>
      <c r="D87" s="23">
        <f t="shared" si="23"/>
        <v>3579938</v>
      </c>
      <c r="E87" s="23">
        <f t="shared" ref="D87:K88" si="32">E88</f>
        <v>0</v>
      </c>
      <c r="F87" s="23">
        <f t="shared" si="32"/>
        <v>0</v>
      </c>
      <c r="G87" s="23">
        <f t="shared" si="32"/>
        <v>0</v>
      </c>
      <c r="H87" s="23">
        <f t="shared" si="32"/>
        <v>0</v>
      </c>
      <c r="I87" s="23">
        <f t="shared" si="32"/>
        <v>7534417</v>
      </c>
      <c r="J87" s="23">
        <f t="shared" si="32"/>
        <v>514645</v>
      </c>
      <c r="K87" s="23">
        <f t="shared" si="32"/>
        <v>0</v>
      </c>
      <c r="L87" s="23">
        <f>L88</f>
        <v>11629000</v>
      </c>
    </row>
    <row r="88" spans="1:12" s="1" customFormat="1" ht="71.25" x14ac:dyDescent="0.25">
      <c r="A88" s="3"/>
      <c r="B88" s="20" t="s">
        <v>164</v>
      </c>
      <c r="C88" s="21" t="s">
        <v>163</v>
      </c>
      <c r="D88" s="23">
        <f t="shared" si="23"/>
        <v>3579938</v>
      </c>
      <c r="E88" s="23">
        <f t="shared" si="32"/>
        <v>0</v>
      </c>
      <c r="F88" s="23">
        <f t="shared" si="32"/>
        <v>0</v>
      </c>
      <c r="G88" s="23">
        <f t="shared" si="32"/>
        <v>0</v>
      </c>
      <c r="H88" s="23">
        <f t="shared" si="32"/>
        <v>0</v>
      </c>
      <c r="I88" s="23">
        <f t="shared" si="32"/>
        <v>7534417</v>
      </c>
      <c r="J88" s="23">
        <f t="shared" si="32"/>
        <v>514645</v>
      </c>
      <c r="K88" s="23">
        <f t="shared" si="32"/>
        <v>0</v>
      </c>
      <c r="L88" s="23">
        <f>L89</f>
        <v>11629000</v>
      </c>
    </row>
    <row r="89" spans="1:12" s="1" customFormat="1" ht="85.5" x14ac:dyDescent="0.25">
      <c r="A89" s="4"/>
      <c r="B89" s="5" t="s">
        <v>162</v>
      </c>
      <c r="C89" s="8" t="s">
        <v>161</v>
      </c>
      <c r="D89" s="24">
        <f t="shared" si="23"/>
        <v>3579938</v>
      </c>
      <c r="E89" s="24"/>
      <c r="F89" s="24"/>
      <c r="G89" s="24"/>
      <c r="H89" s="24"/>
      <c r="I89" s="24">
        <v>7534417</v>
      </c>
      <c r="J89" s="24">
        <v>514645</v>
      </c>
      <c r="K89" s="24"/>
      <c r="L89" s="24">
        <v>11629000</v>
      </c>
    </row>
    <row r="90" spans="1:12" s="1" customFormat="1" x14ac:dyDescent="0.25">
      <c r="A90" s="4"/>
      <c r="B90" s="20" t="s">
        <v>160</v>
      </c>
      <c r="C90" s="21" t="s">
        <v>159</v>
      </c>
      <c r="D90" s="23">
        <f t="shared" si="23"/>
        <v>132194000</v>
      </c>
      <c r="E90" s="23">
        <f t="shared" ref="D90:K90" si="33">E91+E96+E102</f>
        <v>0</v>
      </c>
      <c r="F90" s="23">
        <f t="shared" si="33"/>
        <v>0</v>
      </c>
      <c r="G90" s="23">
        <f t="shared" si="33"/>
        <v>0</v>
      </c>
      <c r="H90" s="23">
        <f t="shared" si="33"/>
        <v>0</v>
      </c>
      <c r="I90" s="23">
        <f t="shared" si="33"/>
        <v>-4828000</v>
      </c>
      <c r="J90" s="23">
        <f t="shared" si="33"/>
        <v>6634169</v>
      </c>
      <c r="K90" s="23">
        <f t="shared" si="33"/>
        <v>0</v>
      </c>
      <c r="L90" s="23">
        <f>L91+L96+L102</f>
        <v>134000169</v>
      </c>
    </row>
    <row r="91" spans="1:12" s="1" customFormat="1" x14ac:dyDescent="0.25">
      <c r="A91" s="4"/>
      <c r="B91" s="20" t="s">
        <v>158</v>
      </c>
      <c r="C91" s="21" t="s">
        <v>157</v>
      </c>
      <c r="D91" s="23">
        <f t="shared" si="23"/>
        <v>35328000</v>
      </c>
      <c r="E91" s="23">
        <f t="shared" ref="D91:K91" si="34">E92+E93+E94+E95</f>
        <v>0</v>
      </c>
      <c r="F91" s="23">
        <f t="shared" si="34"/>
        <v>0</v>
      </c>
      <c r="G91" s="23">
        <f t="shared" si="34"/>
        <v>0</v>
      </c>
      <c r="H91" s="23">
        <f t="shared" si="34"/>
        <v>0</v>
      </c>
      <c r="I91" s="23">
        <f t="shared" si="34"/>
        <v>-10928000</v>
      </c>
      <c r="J91" s="23">
        <f t="shared" si="34"/>
        <v>-2245831</v>
      </c>
      <c r="K91" s="23">
        <f t="shared" si="34"/>
        <v>0</v>
      </c>
      <c r="L91" s="23">
        <f>L92+L93+L94+L95</f>
        <v>22154169</v>
      </c>
    </row>
    <row r="92" spans="1:12" s="1" customFormat="1" ht="28.5" x14ac:dyDescent="0.25">
      <c r="A92" s="4"/>
      <c r="B92" s="5" t="s">
        <v>156</v>
      </c>
      <c r="C92" s="8" t="s">
        <v>155</v>
      </c>
      <c r="D92" s="24">
        <f t="shared" si="23"/>
        <v>4693000</v>
      </c>
      <c r="E92" s="24"/>
      <c r="F92" s="24"/>
      <c r="G92" s="24"/>
      <c r="H92" s="24"/>
      <c r="I92" s="24">
        <v>-1350000</v>
      </c>
      <c r="J92" s="24">
        <v>172050</v>
      </c>
      <c r="K92" s="24"/>
      <c r="L92" s="24">
        <v>3515050</v>
      </c>
    </row>
    <row r="93" spans="1:12" s="9" customFormat="1" ht="28.5" x14ac:dyDescent="0.25">
      <c r="A93" s="10"/>
      <c r="B93" s="5" t="s">
        <v>154</v>
      </c>
      <c r="C93" s="8" t="s">
        <v>153</v>
      </c>
      <c r="D93" s="24">
        <f t="shared" si="23"/>
        <v>461000</v>
      </c>
      <c r="E93" s="24"/>
      <c r="F93" s="24"/>
      <c r="G93" s="24"/>
      <c r="H93" s="24"/>
      <c r="I93" s="24">
        <v>-320000</v>
      </c>
      <c r="J93" s="24">
        <v>14080</v>
      </c>
      <c r="K93" s="24"/>
      <c r="L93" s="24">
        <v>155080</v>
      </c>
    </row>
    <row r="94" spans="1:12" s="1" customFormat="1" x14ac:dyDescent="0.25">
      <c r="A94" s="3"/>
      <c r="B94" s="5" t="s">
        <v>152</v>
      </c>
      <c r="C94" s="8" t="s">
        <v>151</v>
      </c>
      <c r="D94" s="24">
        <f t="shared" si="23"/>
        <v>3110000</v>
      </c>
      <c r="E94" s="24"/>
      <c r="F94" s="24"/>
      <c r="G94" s="24"/>
      <c r="H94" s="24"/>
      <c r="I94" s="24">
        <v>-1440000</v>
      </c>
      <c r="J94" s="24">
        <v>247750</v>
      </c>
      <c r="K94" s="24"/>
      <c r="L94" s="24">
        <v>1917750</v>
      </c>
    </row>
    <row r="95" spans="1:12" s="1" customFormat="1" x14ac:dyDescent="0.25">
      <c r="A95" s="4"/>
      <c r="B95" s="5" t="s">
        <v>150</v>
      </c>
      <c r="C95" s="8" t="s">
        <v>149</v>
      </c>
      <c r="D95" s="24">
        <f t="shared" si="23"/>
        <v>27064000</v>
      </c>
      <c r="E95" s="24"/>
      <c r="F95" s="24"/>
      <c r="G95" s="24"/>
      <c r="H95" s="24"/>
      <c r="I95" s="24">
        <v>-7818000</v>
      </c>
      <c r="J95" s="24">
        <v>-2679711</v>
      </c>
      <c r="K95" s="24"/>
      <c r="L95" s="24">
        <v>16566289</v>
      </c>
    </row>
    <row r="96" spans="1:12" s="1" customFormat="1" x14ac:dyDescent="0.25">
      <c r="A96" s="4"/>
      <c r="B96" s="20" t="s">
        <v>148</v>
      </c>
      <c r="C96" s="21" t="s">
        <v>147</v>
      </c>
      <c r="D96" s="23">
        <f t="shared" si="23"/>
        <v>4374000</v>
      </c>
      <c r="E96" s="23">
        <f t="shared" ref="D96:K96" si="35">E97+E99+E100</f>
        <v>0</v>
      </c>
      <c r="F96" s="23">
        <f t="shared" si="35"/>
        <v>0</v>
      </c>
      <c r="G96" s="23">
        <f t="shared" si="35"/>
        <v>0</v>
      </c>
      <c r="H96" s="23">
        <f t="shared" si="35"/>
        <v>0</v>
      </c>
      <c r="I96" s="23">
        <f t="shared" si="35"/>
        <v>6100000</v>
      </c>
      <c r="J96" s="23">
        <f t="shared" si="35"/>
        <v>188000</v>
      </c>
      <c r="K96" s="23">
        <f t="shared" si="35"/>
        <v>0</v>
      </c>
      <c r="L96" s="23">
        <f>L97+L99+L100</f>
        <v>10662000</v>
      </c>
    </row>
    <row r="97" spans="1:12" s="1" customFormat="1" ht="42.75" x14ac:dyDescent="0.25">
      <c r="A97" s="3"/>
      <c r="B97" s="20" t="s">
        <v>146</v>
      </c>
      <c r="C97" s="21" t="s">
        <v>145</v>
      </c>
      <c r="D97" s="23">
        <f t="shared" si="23"/>
        <v>4000000</v>
      </c>
      <c r="E97" s="23">
        <f t="shared" ref="D97:K97" si="36">E98</f>
        <v>0</v>
      </c>
      <c r="F97" s="23">
        <f t="shared" si="36"/>
        <v>0</v>
      </c>
      <c r="G97" s="23">
        <f t="shared" si="36"/>
        <v>0</v>
      </c>
      <c r="H97" s="23">
        <f t="shared" si="36"/>
        <v>0</v>
      </c>
      <c r="I97" s="23">
        <f t="shared" si="36"/>
        <v>6000000</v>
      </c>
      <c r="J97" s="23">
        <f t="shared" si="36"/>
        <v>188000</v>
      </c>
      <c r="K97" s="23">
        <f t="shared" si="36"/>
        <v>0</v>
      </c>
      <c r="L97" s="23">
        <f>L98</f>
        <v>10188000</v>
      </c>
    </row>
    <row r="98" spans="1:12" s="1" customFormat="1" ht="57" x14ac:dyDescent="0.25">
      <c r="A98" s="4"/>
      <c r="B98" s="5" t="s">
        <v>144</v>
      </c>
      <c r="C98" s="8" t="s">
        <v>143</v>
      </c>
      <c r="D98" s="24">
        <f t="shared" si="23"/>
        <v>4000000</v>
      </c>
      <c r="E98" s="24"/>
      <c r="F98" s="24"/>
      <c r="G98" s="24"/>
      <c r="H98" s="24"/>
      <c r="I98" s="24">
        <v>6000000</v>
      </c>
      <c r="J98" s="24">
        <v>188000</v>
      </c>
      <c r="K98" s="24"/>
      <c r="L98" s="24">
        <v>10188000</v>
      </c>
    </row>
    <row r="99" spans="1:12" s="1" customFormat="1" ht="28.5" x14ac:dyDescent="0.25">
      <c r="A99" s="2"/>
      <c r="B99" s="5" t="s">
        <v>142</v>
      </c>
      <c r="C99" s="8" t="s">
        <v>141</v>
      </c>
      <c r="D99" s="24">
        <f t="shared" si="23"/>
        <v>74000</v>
      </c>
      <c r="E99" s="24"/>
      <c r="F99" s="24"/>
      <c r="G99" s="24"/>
      <c r="H99" s="24"/>
      <c r="I99" s="24"/>
      <c r="J99" s="24"/>
      <c r="K99" s="24"/>
      <c r="L99" s="24">
        <v>74000</v>
      </c>
    </row>
    <row r="100" spans="1:12" s="1" customFormat="1" ht="42.75" x14ac:dyDescent="0.25">
      <c r="A100" s="3"/>
      <c r="B100" s="20" t="s">
        <v>140</v>
      </c>
      <c r="C100" s="21" t="s">
        <v>139</v>
      </c>
      <c r="D100" s="23">
        <f t="shared" si="23"/>
        <v>300000</v>
      </c>
      <c r="E100" s="23">
        <f t="shared" ref="D100:K100" si="37">E101</f>
        <v>0</v>
      </c>
      <c r="F100" s="23">
        <f t="shared" si="37"/>
        <v>0</v>
      </c>
      <c r="G100" s="23">
        <f t="shared" si="37"/>
        <v>0</v>
      </c>
      <c r="H100" s="23">
        <f t="shared" si="37"/>
        <v>0</v>
      </c>
      <c r="I100" s="23">
        <f t="shared" si="37"/>
        <v>100000</v>
      </c>
      <c r="J100" s="23">
        <f t="shared" si="37"/>
        <v>0</v>
      </c>
      <c r="K100" s="23">
        <f t="shared" si="37"/>
        <v>0</v>
      </c>
      <c r="L100" s="23">
        <f>L101</f>
        <v>400000</v>
      </c>
    </row>
    <row r="101" spans="1:12" s="1" customFormat="1" ht="57" x14ac:dyDescent="0.25">
      <c r="A101" s="4"/>
      <c r="B101" s="5" t="s">
        <v>138</v>
      </c>
      <c r="C101" s="8" t="s">
        <v>137</v>
      </c>
      <c r="D101" s="24">
        <f t="shared" si="23"/>
        <v>300000</v>
      </c>
      <c r="E101" s="24"/>
      <c r="F101" s="24"/>
      <c r="G101" s="24"/>
      <c r="H101" s="24"/>
      <c r="I101" s="24">
        <v>100000</v>
      </c>
      <c r="J101" s="24"/>
      <c r="K101" s="24"/>
      <c r="L101" s="24">
        <v>400000</v>
      </c>
    </row>
    <row r="102" spans="1:12" s="1" customFormat="1" x14ac:dyDescent="0.25">
      <c r="A102" s="4"/>
      <c r="B102" s="20" t="s">
        <v>136</v>
      </c>
      <c r="C102" s="21" t="s">
        <v>135</v>
      </c>
      <c r="D102" s="23">
        <f t="shared" si="23"/>
        <v>92492000</v>
      </c>
      <c r="E102" s="23">
        <f t="shared" ref="D102:K102" si="38">E103</f>
        <v>0</v>
      </c>
      <c r="F102" s="23">
        <f t="shared" si="38"/>
        <v>0</v>
      </c>
      <c r="G102" s="23">
        <f t="shared" si="38"/>
        <v>0</v>
      </c>
      <c r="H102" s="23">
        <f t="shared" si="38"/>
        <v>0</v>
      </c>
      <c r="I102" s="23">
        <f t="shared" si="38"/>
        <v>0</v>
      </c>
      <c r="J102" s="23">
        <f t="shared" si="38"/>
        <v>8692000</v>
      </c>
      <c r="K102" s="23">
        <f t="shared" si="38"/>
        <v>0</v>
      </c>
      <c r="L102" s="23">
        <f>L103</f>
        <v>101184000</v>
      </c>
    </row>
    <row r="103" spans="1:12" s="1" customFormat="1" ht="28.5" x14ac:dyDescent="0.25">
      <c r="A103" s="4"/>
      <c r="B103" s="20" t="s">
        <v>134</v>
      </c>
      <c r="C103" s="21" t="s">
        <v>133</v>
      </c>
      <c r="D103" s="23">
        <f t="shared" si="23"/>
        <v>92492000</v>
      </c>
      <c r="E103" s="23">
        <f t="shared" ref="D103:K103" si="39">E104+E105+E106</f>
        <v>0</v>
      </c>
      <c r="F103" s="23">
        <f t="shared" si="39"/>
        <v>0</v>
      </c>
      <c r="G103" s="23">
        <f t="shared" si="39"/>
        <v>0</v>
      </c>
      <c r="H103" s="23">
        <f t="shared" si="39"/>
        <v>0</v>
      </c>
      <c r="I103" s="23">
        <f t="shared" si="39"/>
        <v>0</v>
      </c>
      <c r="J103" s="23">
        <f t="shared" si="39"/>
        <v>8692000</v>
      </c>
      <c r="K103" s="23">
        <f t="shared" si="39"/>
        <v>0</v>
      </c>
      <c r="L103" s="23">
        <f>L104+L105+L106</f>
        <v>101184000</v>
      </c>
    </row>
    <row r="104" spans="1:12" s="1" customFormat="1" ht="42.75" x14ac:dyDescent="0.25">
      <c r="A104" s="29"/>
      <c r="B104" s="5" t="s">
        <v>132</v>
      </c>
      <c r="C104" s="8" t="s">
        <v>468</v>
      </c>
      <c r="D104" s="24">
        <f t="shared" si="23"/>
        <v>1869000</v>
      </c>
      <c r="E104" s="24"/>
      <c r="F104" s="24"/>
      <c r="G104" s="24"/>
      <c r="H104" s="24"/>
      <c r="I104" s="24"/>
      <c r="J104" s="24">
        <v>4129000</v>
      </c>
      <c r="K104" s="24"/>
      <c r="L104" s="24">
        <v>5998000</v>
      </c>
    </row>
    <row r="105" spans="1:12" s="1" customFormat="1" ht="28.5" x14ac:dyDescent="0.25">
      <c r="A105" s="2"/>
      <c r="B105" s="5" t="s">
        <v>131</v>
      </c>
      <c r="C105" s="8" t="s">
        <v>130</v>
      </c>
      <c r="D105" s="24">
        <f t="shared" si="23"/>
        <v>79423000</v>
      </c>
      <c r="E105" s="24"/>
      <c r="F105" s="24"/>
      <c r="G105" s="24"/>
      <c r="H105" s="24"/>
      <c r="I105" s="24"/>
      <c r="J105" s="24">
        <v>3648000</v>
      </c>
      <c r="K105" s="24"/>
      <c r="L105" s="24">
        <v>83071000</v>
      </c>
    </row>
    <row r="106" spans="1:12" s="1" customFormat="1" ht="42.75" x14ac:dyDescent="0.25">
      <c r="A106" s="3"/>
      <c r="B106" s="5" t="s">
        <v>129</v>
      </c>
      <c r="C106" s="8" t="s">
        <v>128</v>
      </c>
      <c r="D106" s="24">
        <f t="shared" si="23"/>
        <v>11200000</v>
      </c>
      <c r="E106" s="24"/>
      <c r="F106" s="24"/>
      <c r="G106" s="24"/>
      <c r="H106" s="24"/>
      <c r="I106" s="24"/>
      <c r="J106" s="24">
        <v>915000</v>
      </c>
      <c r="K106" s="24"/>
      <c r="L106" s="24">
        <v>12115000</v>
      </c>
    </row>
    <row r="107" spans="1:12" s="1" customFormat="1" ht="28.5" x14ac:dyDescent="0.25">
      <c r="A107" s="4"/>
      <c r="B107" s="20" t="s">
        <v>127</v>
      </c>
      <c r="C107" s="21" t="s">
        <v>126</v>
      </c>
      <c r="D107" s="23">
        <f t="shared" si="23"/>
        <v>16893000</v>
      </c>
      <c r="E107" s="23">
        <f t="shared" ref="D107:K107" si="40">E108+E117</f>
        <v>0</v>
      </c>
      <c r="F107" s="23">
        <f t="shared" si="40"/>
        <v>0</v>
      </c>
      <c r="G107" s="23">
        <f t="shared" si="40"/>
        <v>0</v>
      </c>
      <c r="H107" s="23">
        <f t="shared" si="40"/>
        <v>0</v>
      </c>
      <c r="I107" s="23">
        <f t="shared" si="40"/>
        <v>45829000</v>
      </c>
      <c r="J107" s="23">
        <f t="shared" si="40"/>
        <v>6353703</v>
      </c>
      <c r="K107" s="23">
        <f t="shared" si="40"/>
        <v>0</v>
      </c>
      <c r="L107" s="23">
        <f>L108+L117</f>
        <v>69075703</v>
      </c>
    </row>
    <row r="108" spans="1:12" s="1" customFormat="1" x14ac:dyDescent="0.25">
      <c r="A108" s="3"/>
      <c r="B108" s="20" t="s">
        <v>125</v>
      </c>
      <c r="C108" s="21" t="s">
        <v>124</v>
      </c>
      <c r="D108" s="23">
        <f t="shared" si="23"/>
        <v>5608000</v>
      </c>
      <c r="E108" s="23">
        <f t="shared" ref="D108:K108" si="41">E111+E113+E115+E109+E110</f>
        <v>0</v>
      </c>
      <c r="F108" s="23">
        <f t="shared" si="41"/>
        <v>0</v>
      </c>
      <c r="G108" s="23">
        <f t="shared" si="41"/>
        <v>0</v>
      </c>
      <c r="H108" s="23">
        <f t="shared" si="41"/>
        <v>0</v>
      </c>
      <c r="I108" s="23">
        <f t="shared" si="41"/>
        <v>160111</v>
      </c>
      <c r="J108" s="23">
        <f t="shared" si="41"/>
        <v>-414922</v>
      </c>
      <c r="K108" s="23">
        <f t="shared" si="41"/>
        <v>0</v>
      </c>
      <c r="L108" s="23">
        <f>L111+L113+L115+L109+L110</f>
        <v>5353189</v>
      </c>
    </row>
    <row r="109" spans="1:12" s="1" customFormat="1" ht="42.75" x14ac:dyDescent="0.25">
      <c r="A109" s="4"/>
      <c r="B109" s="5" t="s">
        <v>336</v>
      </c>
      <c r="C109" s="8" t="s">
        <v>337</v>
      </c>
      <c r="D109" s="24"/>
      <c r="E109" s="24"/>
      <c r="F109" s="24"/>
      <c r="G109" s="24"/>
      <c r="H109" s="24"/>
      <c r="I109" s="24">
        <v>6500</v>
      </c>
      <c r="J109" s="24">
        <v>5500</v>
      </c>
      <c r="K109" s="24"/>
      <c r="L109" s="24">
        <v>12000</v>
      </c>
    </row>
    <row r="110" spans="1:12" s="1" customFormat="1" ht="28.5" x14ac:dyDescent="0.25">
      <c r="A110" s="3"/>
      <c r="B110" s="5" t="s">
        <v>338</v>
      </c>
      <c r="C110" s="8" t="s">
        <v>339</v>
      </c>
      <c r="D110" s="24"/>
      <c r="E110" s="24"/>
      <c r="F110" s="24"/>
      <c r="G110" s="24"/>
      <c r="H110" s="24"/>
      <c r="I110" s="24">
        <v>118000</v>
      </c>
      <c r="J110" s="24">
        <v>62000</v>
      </c>
      <c r="K110" s="24"/>
      <c r="L110" s="24">
        <v>180000</v>
      </c>
    </row>
    <row r="111" spans="1:12" s="1" customFormat="1" ht="28.5" x14ac:dyDescent="0.25">
      <c r="A111" s="4"/>
      <c r="B111" s="20" t="s">
        <v>340</v>
      </c>
      <c r="C111" s="21" t="s">
        <v>123</v>
      </c>
      <c r="D111" s="23">
        <f t="shared" si="23"/>
        <v>30000</v>
      </c>
      <c r="E111" s="23">
        <f t="shared" ref="D111:K111" si="42">E112</f>
        <v>0</v>
      </c>
      <c r="F111" s="23">
        <f t="shared" si="42"/>
        <v>0</v>
      </c>
      <c r="G111" s="23">
        <f t="shared" si="42"/>
        <v>0</v>
      </c>
      <c r="H111" s="23">
        <f t="shared" si="42"/>
        <v>0</v>
      </c>
      <c r="I111" s="23">
        <f t="shared" si="42"/>
        <v>0</v>
      </c>
      <c r="J111" s="23">
        <f t="shared" si="42"/>
        <v>3250</v>
      </c>
      <c r="K111" s="23">
        <f t="shared" si="42"/>
        <v>0</v>
      </c>
      <c r="L111" s="23">
        <f>L112</f>
        <v>33250</v>
      </c>
    </row>
    <row r="112" spans="1:12" s="1" customFormat="1" ht="71.25" x14ac:dyDescent="0.25">
      <c r="A112" s="2"/>
      <c r="B112" s="5" t="s">
        <v>341</v>
      </c>
      <c r="C112" s="8" t="s">
        <v>122</v>
      </c>
      <c r="D112" s="24">
        <f t="shared" si="23"/>
        <v>30000</v>
      </c>
      <c r="E112" s="24"/>
      <c r="F112" s="24"/>
      <c r="G112" s="24"/>
      <c r="H112" s="24"/>
      <c r="I112" s="24"/>
      <c r="J112" s="24">
        <v>3250</v>
      </c>
      <c r="K112" s="24"/>
      <c r="L112" s="24">
        <v>33250</v>
      </c>
    </row>
    <row r="113" spans="1:12" s="1" customFormat="1" ht="28.5" x14ac:dyDescent="0.25">
      <c r="A113" s="3"/>
      <c r="B113" s="20" t="s">
        <v>121</v>
      </c>
      <c r="C113" s="21" t="s">
        <v>120</v>
      </c>
      <c r="D113" s="23">
        <f t="shared" si="23"/>
        <v>431000</v>
      </c>
      <c r="E113" s="23">
        <f t="shared" ref="D113:K113" si="43">E114</f>
        <v>0</v>
      </c>
      <c r="F113" s="23">
        <f t="shared" si="43"/>
        <v>0</v>
      </c>
      <c r="G113" s="23">
        <f t="shared" si="43"/>
        <v>0</v>
      </c>
      <c r="H113" s="23">
        <f t="shared" si="43"/>
        <v>0</v>
      </c>
      <c r="I113" s="23">
        <f t="shared" si="43"/>
        <v>0</v>
      </c>
      <c r="J113" s="23">
        <f t="shared" si="43"/>
        <v>-77519</v>
      </c>
      <c r="K113" s="23">
        <f t="shared" si="43"/>
        <v>0</v>
      </c>
      <c r="L113" s="23">
        <f>L114</f>
        <v>353481</v>
      </c>
    </row>
    <row r="114" spans="1:12" s="1" customFormat="1" ht="57" x14ac:dyDescent="0.25">
      <c r="A114" s="4"/>
      <c r="B114" s="5" t="s">
        <v>119</v>
      </c>
      <c r="C114" s="8" t="s">
        <v>469</v>
      </c>
      <c r="D114" s="24">
        <f t="shared" si="23"/>
        <v>431000</v>
      </c>
      <c r="E114" s="24"/>
      <c r="F114" s="24"/>
      <c r="G114" s="24"/>
      <c r="H114" s="24"/>
      <c r="I114" s="24"/>
      <c r="J114" s="24">
        <v>-77519</v>
      </c>
      <c r="K114" s="24"/>
      <c r="L114" s="24">
        <v>353481</v>
      </c>
    </row>
    <row r="115" spans="1:12" s="1" customFormat="1" x14ac:dyDescent="0.25">
      <c r="A115" s="29"/>
      <c r="B115" s="20" t="s">
        <v>118</v>
      </c>
      <c r="C115" s="21" t="s">
        <v>117</v>
      </c>
      <c r="D115" s="23">
        <f t="shared" si="23"/>
        <v>5147000</v>
      </c>
      <c r="E115" s="23">
        <f t="shared" ref="D115:K115" si="44">E116</f>
        <v>0</v>
      </c>
      <c r="F115" s="23">
        <f t="shared" si="44"/>
        <v>0</v>
      </c>
      <c r="G115" s="23">
        <f t="shared" si="44"/>
        <v>0</v>
      </c>
      <c r="H115" s="23">
        <f t="shared" si="44"/>
        <v>0</v>
      </c>
      <c r="I115" s="23">
        <f t="shared" si="44"/>
        <v>35611</v>
      </c>
      <c r="J115" s="23">
        <f t="shared" si="44"/>
        <v>-408153</v>
      </c>
      <c r="K115" s="23">
        <f t="shared" si="44"/>
        <v>0</v>
      </c>
      <c r="L115" s="23">
        <f>L116</f>
        <v>4774458</v>
      </c>
    </row>
    <row r="116" spans="1:12" s="1" customFormat="1" ht="28.5" x14ac:dyDescent="0.25">
      <c r="A116" s="2"/>
      <c r="B116" s="5" t="s">
        <v>116</v>
      </c>
      <c r="C116" s="8" t="s">
        <v>115</v>
      </c>
      <c r="D116" s="24">
        <f t="shared" si="23"/>
        <v>5147000</v>
      </c>
      <c r="E116" s="24"/>
      <c r="F116" s="24"/>
      <c r="G116" s="24"/>
      <c r="H116" s="24"/>
      <c r="I116" s="24">
        <v>35611</v>
      </c>
      <c r="J116" s="24">
        <v>-408153</v>
      </c>
      <c r="K116" s="24"/>
      <c r="L116" s="24">
        <v>4774458</v>
      </c>
    </row>
    <row r="117" spans="1:12" s="1" customFormat="1" x14ac:dyDescent="0.25">
      <c r="A117" s="3"/>
      <c r="B117" s="20" t="s">
        <v>114</v>
      </c>
      <c r="C117" s="21" t="s">
        <v>113</v>
      </c>
      <c r="D117" s="23">
        <f t="shared" si="23"/>
        <v>11285000</v>
      </c>
      <c r="E117" s="23">
        <f t="shared" ref="D117:K118" si="45">E118</f>
        <v>0</v>
      </c>
      <c r="F117" s="23">
        <f t="shared" si="45"/>
        <v>0</v>
      </c>
      <c r="G117" s="23">
        <f t="shared" si="45"/>
        <v>0</v>
      </c>
      <c r="H117" s="23">
        <f t="shared" si="45"/>
        <v>0</v>
      </c>
      <c r="I117" s="23">
        <f t="shared" si="45"/>
        <v>45668889</v>
      </c>
      <c r="J117" s="23">
        <f t="shared" si="45"/>
        <v>6768625</v>
      </c>
      <c r="K117" s="23">
        <f t="shared" si="45"/>
        <v>0</v>
      </c>
      <c r="L117" s="23">
        <f>L118</f>
        <v>63722514</v>
      </c>
    </row>
    <row r="118" spans="1:12" s="1" customFormat="1" x14ac:dyDescent="0.25">
      <c r="A118" s="4"/>
      <c r="B118" s="20" t="s">
        <v>112</v>
      </c>
      <c r="C118" s="21" t="s">
        <v>111</v>
      </c>
      <c r="D118" s="23">
        <f t="shared" si="23"/>
        <v>11285000</v>
      </c>
      <c r="E118" s="23">
        <f t="shared" si="45"/>
        <v>0</v>
      </c>
      <c r="F118" s="23">
        <f t="shared" si="45"/>
        <v>0</v>
      </c>
      <c r="G118" s="23">
        <f t="shared" si="45"/>
        <v>0</v>
      </c>
      <c r="H118" s="23">
        <f t="shared" si="45"/>
        <v>0</v>
      </c>
      <c r="I118" s="23">
        <f t="shared" si="45"/>
        <v>45668889</v>
      </c>
      <c r="J118" s="23">
        <f t="shared" si="45"/>
        <v>6768625</v>
      </c>
      <c r="K118" s="23">
        <f t="shared" si="45"/>
        <v>0</v>
      </c>
      <c r="L118" s="23">
        <f>L119</f>
        <v>63722514</v>
      </c>
    </row>
    <row r="119" spans="1:12" s="1" customFormat="1" ht="28.5" x14ac:dyDescent="0.25">
      <c r="A119" s="4"/>
      <c r="B119" s="5" t="s">
        <v>110</v>
      </c>
      <c r="C119" s="8" t="s">
        <v>109</v>
      </c>
      <c r="D119" s="24">
        <f t="shared" si="23"/>
        <v>11285000</v>
      </c>
      <c r="E119" s="24"/>
      <c r="F119" s="24"/>
      <c r="G119" s="24"/>
      <c r="H119" s="24"/>
      <c r="I119" s="24">
        <v>45668889</v>
      </c>
      <c r="J119" s="24">
        <v>6768625</v>
      </c>
      <c r="K119" s="24"/>
      <c r="L119" s="24">
        <v>63722514</v>
      </c>
    </row>
    <row r="120" spans="1:12" s="1" customFormat="1" ht="28.5" x14ac:dyDescent="0.25">
      <c r="A120" s="3"/>
      <c r="B120" s="20" t="s">
        <v>108</v>
      </c>
      <c r="C120" s="21" t="s">
        <v>107</v>
      </c>
      <c r="D120" s="23">
        <f t="shared" si="23"/>
        <v>7157000</v>
      </c>
      <c r="E120" s="23">
        <f t="shared" ref="D120:K120" si="46">E121+E126</f>
        <v>0</v>
      </c>
      <c r="F120" s="23">
        <f t="shared" si="46"/>
        <v>0</v>
      </c>
      <c r="G120" s="23">
        <f t="shared" si="46"/>
        <v>0</v>
      </c>
      <c r="H120" s="23">
        <f t="shared" si="46"/>
        <v>0</v>
      </c>
      <c r="I120" s="23">
        <f t="shared" si="46"/>
        <v>10769122</v>
      </c>
      <c r="J120" s="23">
        <f t="shared" si="46"/>
        <v>1133878</v>
      </c>
      <c r="K120" s="23">
        <f t="shared" si="46"/>
        <v>0</v>
      </c>
      <c r="L120" s="23">
        <f>L121+L126</f>
        <v>19060000</v>
      </c>
    </row>
    <row r="121" spans="1:12" s="1" customFormat="1" ht="71.25" x14ac:dyDescent="0.25">
      <c r="A121" s="4"/>
      <c r="B121" s="20" t="s">
        <v>106</v>
      </c>
      <c r="C121" s="21" t="s">
        <v>105</v>
      </c>
      <c r="D121" s="23">
        <f t="shared" si="23"/>
        <v>1157000</v>
      </c>
      <c r="E121" s="23">
        <f t="shared" ref="D121:K121" si="47">E122+E124</f>
        <v>0</v>
      </c>
      <c r="F121" s="23">
        <f t="shared" si="47"/>
        <v>0</v>
      </c>
      <c r="G121" s="23">
        <f t="shared" si="47"/>
        <v>0</v>
      </c>
      <c r="H121" s="23">
        <f t="shared" si="47"/>
        <v>0</v>
      </c>
      <c r="I121" s="23">
        <f t="shared" si="47"/>
        <v>769122</v>
      </c>
      <c r="J121" s="23">
        <f t="shared" si="47"/>
        <v>133878</v>
      </c>
      <c r="K121" s="23">
        <f t="shared" si="47"/>
        <v>0</v>
      </c>
      <c r="L121" s="23">
        <f>L122+L124</f>
        <v>2060000</v>
      </c>
    </row>
    <row r="122" spans="1:12" s="1" customFormat="1" ht="99.75" x14ac:dyDescent="0.25">
      <c r="A122" s="2"/>
      <c r="B122" s="20" t="s">
        <v>104</v>
      </c>
      <c r="C122" s="21" t="s">
        <v>103</v>
      </c>
      <c r="D122" s="23">
        <f t="shared" si="23"/>
        <v>1107000</v>
      </c>
      <c r="E122" s="23">
        <f t="shared" ref="D122:K122" si="48">E123</f>
        <v>0</v>
      </c>
      <c r="F122" s="23">
        <f t="shared" si="48"/>
        <v>0</v>
      </c>
      <c r="G122" s="23">
        <f t="shared" si="48"/>
        <v>0</v>
      </c>
      <c r="H122" s="23">
        <f t="shared" si="48"/>
        <v>0</v>
      </c>
      <c r="I122" s="23">
        <f t="shared" si="48"/>
        <v>645695</v>
      </c>
      <c r="J122" s="23">
        <f t="shared" si="48"/>
        <v>81305</v>
      </c>
      <c r="K122" s="23">
        <f t="shared" si="48"/>
        <v>0</v>
      </c>
      <c r="L122" s="23">
        <f>L123</f>
        <v>1834000</v>
      </c>
    </row>
    <row r="123" spans="1:12" s="1" customFormat="1" ht="99.75" x14ac:dyDescent="0.25">
      <c r="A123" s="3"/>
      <c r="B123" s="18" t="s">
        <v>487</v>
      </c>
      <c r="C123" s="8" t="s">
        <v>102</v>
      </c>
      <c r="D123" s="24">
        <f t="shared" si="23"/>
        <v>1107000</v>
      </c>
      <c r="E123" s="24"/>
      <c r="F123" s="24"/>
      <c r="G123" s="24"/>
      <c r="H123" s="24"/>
      <c r="I123" s="24">
        <v>645695</v>
      </c>
      <c r="J123" s="24">
        <v>81305</v>
      </c>
      <c r="K123" s="24"/>
      <c r="L123" s="24">
        <v>1834000</v>
      </c>
    </row>
    <row r="124" spans="1:12" s="1" customFormat="1" ht="99.75" x14ac:dyDescent="0.25">
      <c r="A124" s="4"/>
      <c r="B124" s="20" t="s">
        <v>101</v>
      </c>
      <c r="C124" s="21" t="s">
        <v>100</v>
      </c>
      <c r="D124" s="23">
        <f t="shared" si="23"/>
        <v>50000</v>
      </c>
      <c r="E124" s="23">
        <f t="shared" ref="D124:K124" si="49">E125</f>
        <v>0</v>
      </c>
      <c r="F124" s="23">
        <f t="shared" si="49"/>
        <v>0</v>
      </c>
      <c r="G124" s="23">
        <f t="shared" si="49"/>
        <v>0</v>
      </c>
      <c r="H124" s="23">
        <f t="shared" si="49"/>
        <v>0</v>
      </c>
      <c r="I124" s="23">
        <f t="shared" si="49"/>
        <v>123427</v>
      </c>
      <c r="J124" s="23">
        <f t="shared" si="49"/>
        <v>52573</v>
      </c>
      <c r="K124" s="23">
        <f t="shared" si="49"/>
        <v>0</v>
      </c>
      <c r="L124" s="23">
        <f>L125</f>
        <v>226000</v>
      </c>
    </row>
    <row r="125" spans="1:12" s="1" customFormat="1" ht="85.5" x14ac:dyDescent="0.25">
      <c r="A125" s="29"/>
      <c r="B125" s="5" t="s">
        <v>99</v>
      </c>
      <c r="C125" s="8" t="s">
        <v>98</v>
      </c>
      <c r="D125" s="24">
        <f t="shared" si="23"/>
        <v>50000</v>
      </c>
      <c r="E125" s="24"/>
      <c r="F125" s="24"/>
      <c r="G125" s="24"/>
      <c r="H125" s="24"/>
      <c r="I125" s="24">
        <v>123427</v>
      </c>
      <c r="J125" s="24">
        <v>52573</v>
      </c>
      <c r="K125" s="24"/>
      <c r="L125" s="24">
        <v>226000</v>
      </c>
    </row>
    <row r="126" spans="1:12" s="1" customFormat="1" ht="28.5" x14ac:dyDescent="0.25">
      <c r="A126" s="3"/>
      <c r="B126" s="20" t="s">
        <v>97</v>
      </c>
      <c r="C126" s="21" t="s">
        <v>96</v>
      </c>
      <c r="D126" s="23">
        <f t="shared" si="23"/>
        <v>6000000</v>
      </c>
      <c r="E126" s="23">
        <f t="shared" ref="D126:K127" si="50">E127</f>
        <v>0</v>
      </c>
      <c r="F126" s="23">
        <f t="shared" si="50"/>
        <v>0</v>
      </c>
      <c r="G126" s="23">
        <f t="shared" si="50"/>
        <v>0</v>
      </c>
      <c r="H126" s="23">
        <f t="shared" si="50"/>
        <v>0</v>
      </c>
      <c r="I126" s="23">
        <f t="shared" si="50"/>
        <v>10000000</v>
      </c>
      <c r="J126" s="23">
        <f t="shared" si="50"/>
        <v>1000000</v>
      </c>
      <c r="K126" s="23">
        <f t="shared" si="50"/>
        <v>0</v>
      </c>
      <c r="L126" s="23">
        <f>L127</f>
        <v>17000000</v>
      </c>
    </row>
    <row r="127" spans="1:12" s="1" customFormat="1" ht="42.75" x14ac:dyDescent="0.25">
      <c r="A127" s="4"/>
      <c r="B127" s="20" t="s">
        <v>95</v>
      </c>
      <c r="C127" s="21" t="s">
        <v>94</v>
      </c>
      <c r="D127" s="23">
        <f t="shared" si="23"/>
        <v>6000000</v>
      </c>
      <c r="E127" s="23">
        <f t="shared" si="50"/>
        <v>0</v>
      </c>
      <c r="F127" s="23">
        <f t="shared" si="50"/>
        <v>0</v>
      </c>
      <c r="G127" s="23">
        <f t="shared" si="50"/>
        <v>0</v>
      </c>
      <c r="H127" s="23">
        <f t="shared" si="50"/>
        <v>0</v>
      </c>
      <c r="I127" s="23">
        <f t="shared" si="50"/>
        <v>10000000</v>
      </c>
      <c r="J127" s="23">
        <f t="shared" si="50"/>
        <v>1000000</v>
      </c>
      <c r="K127" s="23">
        <f t="shared" si="50"/>
        <v>0</v>
      </c>
      <c r="L127" s="23">
        <f>L128</f>
        <v>17000000</v>
      </c>
    </row>
    <row r="128" spans="1:12" s="9" customFormat="1" ht="57" x14ac:dyDescent="0.25">
      <c r="A128" s="10"/>
      <c r="B128" s="5" t="s">
        <v>93</v>
      </c>
      <c r="C128" s="8" t="s">
        <v>92</v>
      </c>
      <c r="D128" s="24">
        <f t="shared" si="23"/>
        <v>6000000</v>
      </c>
      <c r="E128" s="24"/>
      <c r="F128" s="24"/>
      <c r="G128" s="24"/>
      <c r="H128" s="24"/>
      <c r="I128" s="24">
        <v>10000000</v>
      </c>
      <c r="J128" s="24">
        <v>1000000</v>
      </c>
      <c r="K128" s="24"/>
      <c r="L128" s="24">
        <v>17000000</v>
      </c>
    </row>
    <row r="129" spans="1:12" s="1" customFormat="1" x14ac:dyDescent="0.25">
      <c r="A129" s="3"/>
      <c r="B129" s="20" t="s">
        <v>91</v>
      </c>
      <c r="C129" s="21" t="s">
        <v>90</v>
      </c>
      <c r="D129" s="23">
        <f t="shared" si="23"/>
        <v>1430000</v>
      </c>
      <c r="E129" s="23">
        <f t="shared" ref="D129:K130" si="51">E130</f>
        <v>0</v>
      </c>
      <c r="F129" s="23">
        <f t="shared" si="51"/>
        <v>0</v>
      </c>
      <c r="G129" s="23">
        <f t="shared" si="51"/>
        <v>0</v>
      </c>
      <c r="H129" s="23">
        <f t="shared" si="51"/>
        <v>0</v>
      </c>
      <c r="I129" s="23">
        <f t="shared" si="51"/>
        <v>-298000</v>
      </c>
      <c r="J129" s="23">
        <f t="shared" si="51"/>
        <v>0</v>
      </c>
      <c r="K129" s="23">
        <f t="shared" si="51"/>
        <v>0</v>
      </c>
      <c r="L129" s="23">
        <f>L130</f>
        <v>1132000</v>
      </c>
    </row>
    <row r="130" spans="1:12" s="1" customFormat="1" ht="28.5" x14ac:dyDescent="0.25">
      <c r="A130" s="4"/>
      <c r="B130" s="20" t="s">
        <v>89</v>
      </c>
      <c r="C130" s="21" t="s">
        <v>88</v>
      </c>
      <c r="D130" s="23">
        <f t="shared" si="23"/>
        <v>1430000</v>
      </c>
      <c r="E130" s="23">
        <f t="shared" si="51"/>
        <v>0</v>
      </c>
      <c r="F130" s="23">
        <f t="shared" si="51"/>
        <v>0</v>
      </c>
      <c r="G130" s="23">
        <f t="shared" si="51"/>
        <v>0</v>
      </c>
      <c r="H130" s="23">
        <f t="shared" si="51"/>
        <v>0</v>
      </c>
      <c r="I130" s="23">
        <f t="shared" si="51"/>
        <v>-298000</v>
      </c>
      <c r="J130" s="23">
        <f t="shared" si="51"/>
        <v>0</v>
      </c>
      <c r="K130" s="23">
        <f t="shared" si="51"/>
        <v>0</v>
      </c>
      <c r="L130" s="23">
        <f>L131</f>
        <v>1132000</v>
      </c>
    </row>
    <row r="131" spans="1:12" s="1" customFormat="1" ht="42.75" x14ac:dyDescent="0.25">
      <c r="A131" s="3"/>
      <c r="B131" s="5" t="s">
        <v>87</v>
      </c>
      <c r="C131" s="8" t="s">
        <v>86</v>
      </c>
      <c r="D131" s="24">
        <f t="shared" si="23"/>
        <v>1430000</v>
      </c>
      <c r="E131" s="24"/>
      <c r="F131" s="24"/>
      <c r="G131" s="24"/>
      <c r="H131" s="24"/>
      <c r="I131" s="24">
        <v>-298000</v>
      </c>
      <c r="J131" s="24"/>
      <c r="K131" s="24"/>
      <c r="L131" s="24">
        <v>1132000</v>
      </c>
    </row>
    <row r="132" spans="1:12" s="1" customFormat="1" x14ac:dyDescent="0.25">
      <c r="A132" s="4"/>
      <c r="B132" s="20" t="s">
        <v>85</v>
      </c>
      <c r="C132" s="21" t="s">
        <v>84</v>
      </c>
      <c r="D132" s="23">
        <f t="shared" si="23"/>
        <v>310271000</v>
      </c>
      <c r="E132" s="23">
        <f t="shared" ref="D132:K132" si="52">E133+E135+E139+E141+E145+E148+E149+E150+E154+E156+E158+E137</f>
        <v>0</v>
      </c>
      <c r="F132" s="23">
        <f t="shared" si="52"/>
        <v>0</v>
      </c>
      <c r="G132" s="23">
        <f t="shared" si="52"/>
        <v>0</v>
      </c>
      <c r="H132" s="23">
        <f t="shared" si="52"/>
        <v>0</v>
      </c>
      <c r="I132" s="23">
        <f t="shared" si="52"/>
        <v>9440617</v>
      </c>
      <c r="J132" s="23">
        <f t="shared" si="52"/>
        <v>78787398.620000005</v>
      </c>
      <c r="K132" s="23">
        <f t="shared" si="52"/>
        <v>0</v>
      </c>
      <c r="L132" s="23">
        <f>L133+L135+L139+L141+L145+L148+L149+L150+L154+L156+L158+L137</f>
        <v>398499015.62</v>
      </c>
    </row>
    <row r="133" spans="1:12" s="1" customFormat="1" ht="71.25" x14ac:dyDescent="0.25">
      <c r="A133" s="3"/>
      <c r="B133" s="20" t="s">
        <v>83</v>
      </c>
      <c r="C133" s="21" t="s">
        <v>82</v>
      </c>
      <c r="D133" s="23">
        <f t="shared" ref="D133:D196" si="53">L133-K133-J133-I133-H133-G133-F133-E133</f>
        <v>1200000</v>
      </c>
      <c r="E133" s="23">
        <f t="shared" ref="D133:K133" si="54">E134</f>
        <v>0</v>
      </c>
      <c r="F133" s="23">
        <f t="shared" si="54"/>
        <v>0</v>
      </c>
      <c r="G133" s="23">
        <f t="shared" si="54"/>
        <v>0</v>
      </c>
      <c r="H133" s="23">
        <f t="shared" si="54"/>
        <v>0</v>
      </c>
      <c r="I133" s="23">
        <f t="shared" si="54"/>
        <v>0</v>
      </c>
      <c r="J133" s="23">
        <f t="shared" si="54"/>
        <v>-797670</v>
      </c>
      <c r="K133" s="23">
        <f t="shared" si="54"/>
        <v>0</v>
      </c>
      <c r="L133" s="23">
        <f>L134</f>
        <v>402330</v>
      </c>
    </row>
    <row r="134" spans="1:12" s="1" customFormat="1" ht="71.25" x14ac:dyDescent="0.25">
      <c r="A134" s="4"/>
      <c r="B134" s="5" t="s">
        <v>81</v>
      </c>
      <c r="C134" s="8" t="s">
        <v>470</v>
      </c>
      <c r="D134" s="24">
        <f t="shared" si="53"/>
        <v>1200000</v>
      </c>
      <c r="E134" s="24"/>
      <c r="F134" s="24"/>
      <c r="G134" s="24"/>
      <c r="H134" s="24"/>
      <c r="I134" s="24"/>
      <c r="J134" s="24">
        <v>-797670</v>
      </c>
      <c r="K134" s="24"/>
      <c r="L134" s="24">
        <v>402330</v>
      </c>
    </row>
    <row r="135" spans="1:12" s="1" customFormat="1" ht="28.5" x14ac:dyDescent="0.25">
      <c r="A135" s="3"/>
      <c r="B135" s="20" t="s">
        <v>80</v>
      </c>
      <c r="C135" s="21" t="s">
        <v>79</v>
      </c>
      <c r="D135" s="23">
        <f t="shared" si="53"/>
        <v>0</v>
      </c>
      <c r="E135" s="23">
        <f t="shared" ref="D135:K135" si="55">E136</f>
        <v>0</v>
      </c>
      <c r="F135" s="23">
        <f t="shared" si="55"/>
        <v>0</v>
      </c>
      <c r="G135" s="23">
        <f t="shared" si="55"/>
        <v>0</v>
      </c>
      <c r="H135" s="23">
        <f t="shared" si="55"/>
        <v>0</v>
      </c>
      <c r="I135" s="23">
        <f t="shared" si="55"/>
        <v>25</v>
      </c>
      <c r="J135" s="23">
        <f t="shared" si="55"/>
        <v>500</v>
      </c>
      <c r="K135" s="23">
        <f t="shared" si="55"/>
        <v>0</v>
      </c>
      <c r="L135" s="23">
        <f>L136</f>
        <v>525</v>
      </c>
    </row>
    <row r="136" spans="1:12" s="1" customFormat="1" ht="42.75" x14ac:dyDescent="0.25">
      <c r="A136" s="4"/>
      <c r="B136" s="5" t="s">
        <v>78</v>
      </c>
      <c r="C136" s="8" t="s">
        <v>77</v>
      </c>
      <c r="D136" s="24"/>
      <c r="E136" s="24"/>
      <c r="F136" s="24"/>
      <c r="G136" s="24"/>
      <c r="H136" s="24"/>
      <c r="I136" s="24">
        <v>25</v>
      </c>
      <c r="J136" s="24">
        <v>500</v>
      </c>
      <c r="K136" s="24"/>
      <c r="L136" s="24">
        <v>525</v>
      </c>
    </row>
    <row r="137" spans="1:12" s="1" customFormat="1" ht="28.5" x14ac:dyDescent="0.25">
      <c r="A137" s="4"/>
      <c r="B137" s="20" t="s">
        <v>342</v>
      </c>
      <c r="C137" s="21" t="s">
        <v>343</v>
      </c>
      <c r="D137" s="23">
        <f t="shared" si="53"/>
        <v>0</v>
      </c>
      <c r="E137" s="23">
        <f t="shared" ref="D137:K137" si="56">E138</f>
        <v>0</v>
      </c>
      <c r="F137" s="23">
        <f t="shared" si="56"/>
        <v>0</v>
      </c>
      <c r="G137" s="23">
        <f t="shared" si="56"/>
        <v>0</v>
      </c>
      <c r="H137" s="23">
        <f t="shared" si="56"/>
        <v>0</v>
      </c>
      <c r="I137" s="23">
        <f t="shared" si="56"/>
        <v>20000</v>
      </c>
      <c r="J137" s="23">
        <f t="shared" si="56"/>
        <v>0</v>
      </c>
      <c r="K137" s="23">
        <f t="shared" si="56"/>
        <v>0</v>
      </c>
      <c r="L137" s="23">
        <f>L138</f>
        <v>20000</v>
      </c>
    </row>
    <row r="138" spans="1:12" s="9" customFormat="1" ht="42.75" x14ac:dyDescent="0.25">
      <c r="A138" s="10"/>
      <c r="B138" s="18" t="s">
        <v>344</v>
      </c>
      <c r="C138" s="8" t="s">
        <v>345</v>
      </c>
      <c r="D138" s="24"/>
      <c r="E138" s="24"/>
      <c r="F138" s="24"/>
      <c r="G138" s="24"/>
      <c r="H138" s="24"/>
      <c r="I138" s="24">
        <v>20000</v>
      </c>
      <c r="J138" s="24"/>
      <c r="K138" s="24"/>
      <c r="L138" s="24">
        <v>20000</v>
      </c>
    </row>
    <row r="139" spans="1:12" s="9" customFormat="1" ht="42.75" x14ac:dyDescent="0.25">
      <c r="A139" s="11"/>
      <c r="B139" s="20" t="s">
        <v>76</v>
      </c>
      <c r="C139" s="21" t="s">
        <v>75</v>
      </c>
      <c r="D139" s="23">
        <f t="shared" si="53"/>
        <v>1900000</v>
      </c>
      <c r="E139" s="23">
        <f t="shared" ref="D139:K139" si="57">E140</f>
        <v>0</v>
      </c>
      <c r="F139" s="23">
        <f t="shared" si="57"/>
        <v>0</v>
      </c>
      <c r="G139" s="23">
        <f t="shared" si="57"/>
        <v>0</v>
      </c>
      <c r="H139" s="23">
        <f t="shared" si="57"/>
        <v>0</v>
      </c>
      <c r="I139" s="23">
        <f t="shared" si="57"/>
        <v>2532810</v>
      </c>
      <c r="J139" s="23">
        <f t="shared" si="57"/>
        <v>1211720</v>
      </c>
      <c r="K139" s="23">
        <f t="shared" si="57"/>
        <v>0</v>
      </c>
      <c r="L139" s="23">
        <f>L140</f>
        <v>5644530</v>
      </c>
    </row>
    <row r="140" spans="1:12" s="1" customFormat="1" ht="57" x14ac:dyDescent="0.25">
      <c r="A140" s="5"/>
      <c r="B140" s="5" t="s">
        <v>74</v>
      </c>
      <c r="C140" s="8" t="s">
        <v>73</v>
      </c>
      <c r="D140" s="24">
        <f t="shared" si="53"/>
        <v>1900000</v>
      </c>
      <c r="E140" s="24"/>
      <c r="F140" s="24"/>
      <c r="G140" s="24"/>
      <c r="H140" s="24"/>
      <c r="I140" s="24">
        <v>2532810</v>
      </c>
      <c r="J140" s="24">
        <v>1211720</v>
      </c>
      <c r="K140" s="24"/>
      <c r="L140" s="24">
        <v>5644530</v>
      </c>
    </row>
    <row r="141" spans="1:12" s="1" customFormat="1" ht="28.5" x14ac:dyDescent="0.25">
      <c r="A141" s="4"/>
      <c r="B141" s="20" t="s">
        <v>72</v>
      </c>
      <c r="C141" s="21" t="s">
        <v>71</v>
      </c>
      <c r="D141" s="23">
        <f t="shared" si="53"/>
        <v>0</v>
      </c>
      <c r="E141" s="23">
        <f t="shared" ref="D141:K141" si="58">E142</f>
        <v>0</v>
      </c>
      <c r="F141" s="23">
        <f t="shared" si="58"/>
        <v>0</v>
      </c>
      <c r="G141" s="23">
        <f t="shared" si="58"/>
        <v>0</v>
      </c>
      <c r="H141" s="23">
        <f t="shared" si="58"/>
        <v>0</v>
      </c>
      <c r="I141" s="23">
        <f t="shared" si="58"/>
        <v>181838</v>
      </c>
      <c r="J141" s="23">
        <f t="shared" si="58"/>
        <v>4000</v>
      </c>
      <c r="K141" s="23">
        <f t="shared" si="58"/>
        <v>0</v>
      </c>
      <c r="L141" s="23">
        <f>L142</f>
        <v>185838</v>
      </c>
    </row>
    <row r="142" spans="1:12" s="1" customFormat="1" ht="42.75" x14ac:dyDescent="0.25">
      <c r="A142" s="4"/>
      <c r="B142" s="20" t="s">
        <v>70</v>
      </c>
      <c r="C142" s="21" t="s">
        <v>69</v>
      </c>
      <c r="D142" s="23">
        <f t="shared" si="53"/>
        <v>0</v>
      </c>
      <c r="E142" s="23">
        <f t="shared" ref="D142:K142" si="59">E144+E143</f>
        <v>0</v>
      </c>
      <c r="F142" s="23">
        <f t="shared" si="59"/>
        <v>0</v>
      </c>
      <c r="G142" s="23">
        <f t="shared" si="59"/>
        <v>0</v>
      </c>
      <c r="H142" s="23">
        <f t="shared" si="59"/>
        <v>0</v>
      </c>
      <c r="I142" s="23">
        <f t="shared" si="59"/>
        <v>181838</v>
      </c>
      <c r="J142" s="23">
        <f t="shared" si="59"/>
        <v>4000</v>
      </c>
      <c r="K142" s="23">
        <f t="shared" si="59"/>
        <v>0</v>
      </c>
      <c r="L142" s="23">
        <f>L144+L143</f>
        <v>185838</v>
      </c>
    </row>
    <row r="143" spans="1:12" s="1" customFormat="1" ht="57" x14ac:dyDescent="0.25">
      <c r="A143" s="2"/>
      <c r="B143" s="5" t="s">
        <v>68</v>
      </c>
      <c r="C143" s="17" t="s">
        <v>67</v>
      </c>
      <c r="D143" s="24"/>
      <c r="E143" s="24"/>
      <c r="F143" s="24"/>
      <c r="G143" s="24"/>
      <c r="H143" s="24"/>
      <c r="I143" s="24">
        <v>181838</v>
      </c>
      <c r="J143" s="24"/>
      <c r="K143" s="24"/>
      <c r="L143" s="24">
        <v>181838</v>
      </c>
    </row>
    <row r="144" spans="1:12" s="1" customFormat="1" ht="42.75" x14ac:dyDescent="0.25">
      <c r="A144" s="4"/>
      <c r="B144" s="5" t="s">
        <v>346</v>
      </c>
      <c r="C144" s="17" t="s">
        <v>488</v>
      </c>
      <c r="D144" s="24"/>
      <c r="E144" s="24"/>
      <c r="F144" s="24"/>
      <c r="G144" s="24"/>
      <c r="H144" s="24"/>
      <c r="I144" s="24"/>
      <c r="J144" s="24">
        <v>4000</v>
      </c>
      <c r="K144" s="24"/>
      <c r="L144" s="24">
        <v>4000</v>
      </c>
    </row>
    <row r="145" spans="1:12" s="1" customFormat="1" ht="99.75" x14ac:dyDescent="0.25">
      <c r="A145" s="4"/>
      <c r="B145" s="20" t="s">
        <v>66</v>
      </c>
      <c r="C145" s="22" t="s">
        <v>65</v>
      </c>
      <c r="D145" s="23">
        <f t="shared" si="53"/>
        <v>150000</v>
      </c>
      <c r="E145" s="23">
        <f t="shared" ref="D145:K146" si="60">E146</f>
        <v>0</v>
      </c>
      <c r="F145" s="23">
        <f t="shared" si="60"/>
        <v>0</v>
      </c>
      <c r="G145" s="23">
        <f t="shared" si="60"/>
        <v>0</v>
      </c>
      <c r="H145" s="23">
        <f t="shared" si="60"/>
        <v>0</v>
      </c>
      <c r="I145" s="23">
        <f t="shared" si="60"/>
        <v>0</v>
      </c>
      <c r="J145" s="23">
        <f t="shared" si="60"/>
        <v>28000</v>
      </c>
      <c r="K145" s="23">
        <f t="shared" si="60"/>
        <v>0</v>
      </c>
      <c r="L145" s="23">
        <f>L146</f>
        <v>178000</v>
      </c>
    </row>
    <row r="146" spans="1:12" s="1" customFormat="1" ht="28.5" x14ac:dyDescent="0.25">
      <c r="A146" s="4"/>
      <c r="B146" s="20" t="s">
        <v>64</v>
      </c>
      <c r="C146" s="22" t="s">
        <v>471</v>
      </c>
      <c r="D146" s="23">
        <f t="shared" si="53"/>
        <v>150000</v>
      </c>
      <c r="E146" s="23">
        <f t="shared" si="60"/>
        <v>0</v>
      </c>
      <c r="F146" s="23">
        <f t="shared" si="60"/>
        <v>0</v>
      </c>
      <c r="G146" s="23">
        <f t="shared" si="60"/>
        <v>0</v>
      </c>
      <c r="H146" s="23">
        <f t="shared" si="60"/>
        <v>0</v>
      </c>
      <c r="I146" s="23">
        <f t="shared" si="60"/>
        <v>0</v>
      </c>
      <c r="J146" s="23">
        <f t="shared" si="60"/>
        <v>28000</v>
      </c>
      <c r="K146" s="23">
        <f t="shared" si="60"/>
        <v>0</v>
      </c>
      <c r="L146" s="23">
        <f>L147</f>
        <v>178000</v>
      </c>
    </row>
    <row r="147" spans="1:12" s="1" customFormat="1" ht="42.75" x14ac:dyDescent="0.25">
      <c r="A147" s="3"/>
      <c r="B147" s="5" t="s">
        <v>63</v>
      </c>
      <c r="C147" s="17" t="s">
        <v>62</v>
      </c>
      <c r="D147" s="24">
        <f t="shared" si="53"/>
        <v>150000</v>
      </c>
      <c r="E147" s="24"/>
      <c r="F147" s="24"/>
      <c r="G147" s="24"/>
      <c r="H147" s="24"/>
      <c r="I147" s="24"/>
      <c r="J147" s="24">
        <v>28000</v>
      </c>
      <c r="K147" s="24"/>
      <c r="L147" s="24">
        <v>178000</v>
      </c>
    </row>
    <row r="148" spans="1:12" s="1" customFormat="1" ht="28.5" x14ac:dyDescent="0.25">
      <c r="A148" s="4"/>
      <c r="B148" s="5" t="s">
        <v>61</v>
      </c>
      <c r="C148" s="8" t="s">
        <v>60</v>
      </c>
      <c r="D148" s="24">
        <f t="shared" si="53"/>
        <v>250000</v>
      </c>
      <c r="E148" s="24"/>
      <c r="F148" s="24"/>
      <c r="G148" s="24"/>
      <c r="H148" s="24"/>
      <c r="I148" s="24">
        <v>49100</v>
      </c>
      <c r="J148" s="24">
        <v>26400</v>
      </c>
      <c r="K148" s="24"/>
      <c r="L148" s="24">
        <v>325500</v>
      </c>
    </row>
    <row r="149" spans="1:12" s="1" customFormat="1" ht="28.5" x14ac:dyDescent="0.25">
      <c r="A149" s="3"/>
      <c r="B149" s="5" t="s">
        <v>59</v>
      </c>
      <c r="C149" s="8" t="s">
        <v>58</v>
      </c>
      <c r="D149" s="24">
        <f t="shared" si="53"/>
        <v>5185000</v>
      </c>
      <c r="E149" s="24"/>
      <c r="F149" s="24"/>
      <c r="G149" s="24"/>
      <c r="H149" s="24"/>
      <c r="I149" s="24">
        <v>-3600000</v>
      </c>
      <c r="J149" s="24">
        <v>-264120</v>
      </c>
      <c r="K149" s="24"/>
      <c r="L149" s="24">
        <v>1320880</v>
      </c>
    </row>
    <row r="150" spans="1:12" s="1" customFormat="1" ht="28.5" x14ac:dyDescent="0.25">
      <c r="A150" s="4"/>
      <c r="B150" s="20" t="s">
        <v>57</v>
      </c>
      <c r="C150" s="21" t="s">
        <v>56</v>
      </c>
      <c r="D150" s="23">
        <f t="shared" si="53"/>
        <v>295363000</v>
      </c>
      <c r="E150" s="23">
        <f t="shared" ref="D150:K150" si="61">E151+E153</f>
        <v>0</v>
      </c>
      <c r="F150" s="23">
        <f t="shared" si="61"/>
        <v>0</v>
      </c>
      <c r="G150" s="23">
        <f t="shared" si="61"/>
        <v>0</v>
      </c>
      <c r="H150" s="23">
        <f t="shared" si="61"/>
        <v>0</v>
      </c>
      <c r="I150" s="23">
        <f t="shared" si="61"/>
        <v>1520500</v>
      </c>
      <c r="J150" s="23">
        <f t="shared" si="61"/>
        <v>75535257</v>
      </c>
      <c r="K150" s="23">
        <f t="shared" si="61"/>
        <v>0</v>
      </c>
      <c r="L150" s="23">
        <f>L151+L153</f>
        <v>372418757</v>
      </c>
    </row>
    <row r="151" spans="1:12" s="1" customFormat="1" ht="42.75" x14ac:dyDescent="0.25">
      <c r="A151" s="3"/>
      <c r="B151" s="20" t="s">
        <v>55</v>
      </c>
      <c r="C151" s="21" t="s">
        <v>54</v>
      </c>
      <c r="D151" s="23">
        <f t="shared" si="53"/>
        <v>150000</v>
      </c>
      <c r="E151" s="23">
        <f t="shared" ref="D151:K151" si="62">E152</f>
        <v>0</v>
      </c>
      <c r="F151" s="23">
        <f t="shared" si="62"/>
        <v>0</v>
      </c>
      <c r="G151" s="23">
        <f t="shared" si="62"/>
        <v>0</v>
      </c>
      <c r="H151" s="23">
        <f t="shared" si="62"/>
        <v>0</v>
      </c>
      <c r="I151" s="23">
        <f t="shared" si="62"/>
        <v>950000</v>
      </c>
      <c r="J151" s="23">
        <f t="shared" si="62"/>
        <v>482517</v>
      </c>
      <c r="K151" s="23">
        <f t="shared" si="62"/>
        <v>0</v>
      </c>
      <c r="L151" s="23">
        <f>L152</f>
        <v>1582517</v>
      </c>
    </row>
    <row r="152" spans="1:12" s="1" customFormat="1" ht="57" x14ac:dyDescent="0.25">
      <c r="A152" s="4"/>
      <c r="B152" s="5" t="s">
        <v>53</v>
      </c>
      <c r="C152" s="8" t="s">
        <v>472</v>
      </c>
      <c r="D152" s="24">
        <f t="shared" si="53"/>
        <v>150000</v>
      </c>
      <c r="E152" s="24"/>
      <c r="F152" s="24"/>
      <c r="G152" s="24"/>
      <c r="H152" s="24"/>
      <c r="I152" s="24">
        <v>950000</v>
      </c>
      <c r="J152" s="24">
        <v>482517</v>
      </c>
      <c r="K152" s="24"/>
      <c r="L152" s="24">
        <v>1582517</v>
      </c>
    </row>
    <row r="153" spans="1:12" s="1" customFormat="1" ht="28.5" x14ac:dyDescent="0.25">
      <c r="A153" s="30"/>
      <c r="B153" s="5" t="s">
        <v>52</v>
      </c>
      <c r="C153" s="8" t="s">
        <v>51</v>
      </c>
      <c r="D153" s="24">
        <f t="shared" si="53"/>
        <v>295213000</v>
      </c>
      <c r="E153" s="24"/>
      <c r="F153" s="24"/>
      <c r="G153" s="24"/>
      <c r="H153" s="24"/>
      <c r="I153" s="24">
        <v>570500</v>
      </c>
      <c r="J153" s="24">
        <v>75052740</v>
      </c>
      <c r="K153" s="24"/>
      <c r="L153" s="24">
        <v>370836240</v>
      </c>
    </row>
    <row r="154" spans="1:12" s="1" customFormat="1" ht="57" x14ac:dyDescent="0.25">
      <c r="A154" s="31"/>
      <c r="B154" s="20" t="s">
        <v>50</v>
      </c>
      <c r="C154" s="21" t="s">
        <v>49</v>
      </c>
      <c r="D154" s="23">
        <f t="shared" si="53"/>
        <v>1000000</v>
      </c>
      <c r="E154" s="23">
        <f t="shared" ref="D154:K154" si="63">E155</f>
        <v>0</v>
      </c>
      <c r="F154" s="23">
        <f t="shared" si="63"/>
        <v>0</v>
      </c>
      <c r="G154" s="23">
        <f t="shared" si="63"/>
        <v>0</v>
      </c>
      <c r="H154" s="23">
        <f t="shared" si="63"/>
        <v>0</v>
      </c>
      <c r="I154" s="23">
        <f t="shared" si="63"/>
        <v>1244690</v>
      </c>
      <c r="J154" s="23">
        <f t="shared" si="63"/>
        <v>341020</v>
      </c>
      <c r="K154" s="23">
        <f t="shared" si="63"/>
        <v>0</v>
      </c>
      <c r="L154" s="23">
        <f>L155</f>
        <v>2585710</v>
      </c>
    </row>
    <row r="155" spans="1:12" s="1" customFormat="1" ht="57" x14ac:dyDescent="0.25">
      <c r="A155" s="14"/>
      <c r="B155" s="5" t="s">
        <v>48</v>
      </c>
      <c r="C155" s="8" t="s">
        <v>47</v>
      </c>
      <c r="D155" s="24">
        <f t="shared" si="53"/>
        <v>1000000</v>
      </c>
      <c r="E155" s="24"/>
      <c r="F155" s="24"/>
      <c r="G155" s="24"/>
      <c r="H155" s="24"/>
      <c r="I155" s="24">
        <v>1244690</v>
      </c>
      <c r="J155" s="24">
        <v>341020</v>
      </c>
      <c r="K155" s="24"/>
      <c r="L155" s="24">
        <v>2585710</v>
      </c>
    </row>
    <row r="156" spans="1:12" s="1" customFormat="1" ht="57" x14ac:dyDescent="0.25">
      <c r="A156" s="4">
        <v>818</v>
      </c>
      <c r="B156" s="20" t="s">
        <v>46</v>
      </c>
      <c r="C156" s="21" t="s">
        <v>45</v>
      </c>
      <c r="D156" s="23">
        <f t="shared" si="53"/>
        <v>3203000</v>
      </c>
      <c r="E156" s="23">
        <f t="shared" ref="D156:K156" si="64">E157</f>
        <v>0</v>
      </c>
      <c r="F156" s="23">
        <f t="shared" si="64"/>
        <v>0</v>
      </c>
      <c r="G156" s="23">
        <f t="shared" si="64"/>
        <v>0</v>
      </c>
      <c r="H156" s="23">
        <f t="shared" si="64"/>
        <v>0</v>
      </c>
      <c r="I156" s="23">
        <f t="shared" si="64"/>
        <v>-950000</v>
      </c>
      <c r="J156" s="23">
        <f t="shared" si="64"/>
        <v>-75578</v>
      </c>
      <c r="K156" s="23">
        <f t="shared" si="64"/>
        <v>0</v>
      </c>
      <c r="L156" s="23">
        <f>L157</f>
        <v>2177422</v>
      </c>
    </row>
    <row r="157" spans="1:12" s="1" customFormat="1" ht="71.25" x14ac:dyDescent="0.25">
      <c r="A157" s="4">
        <v>818</v>
      </c>
      <c r="B157" s="5" t="s">
        <v>44</v>
      </c>
      <c r="C157" s="8" t="s">
        <v>473</v>
      </c>
      <c r="D157" s="24">
        <f t="shared" si="53"/>
        <v>3203000</v>
      </c>
      <c r="E157" s="24"/>
      <c r="F157" s="24"/>
      <c r="G157" s="24"/>
      <c r="H157" s="24"/>
      <c r="I157" s="24">
        <v>-950000</v>
      </c>
      <c r="J157" s="24">
        <v>-75578</v>
      </c>
      <c r="K157" s="24"/>
      <c r="L157" s="24">
        <v>2177422</v>
      </c>
    </row>
    <row r="158" spans="1:12" s="1" customFormat="1" ht="28.5" x14ac:dyDescent="0.25">
      <c r="A158" s="14"/>
      <c r="B158" s="20" t="s">
        <v>43</v>
      </c>
      <c r="C158" s="21" t="s">
        <v>42</v>
      </c>
      <c r="D158" s="23">
        <f t="shared" si="53"/>
        <v>2020000</v>
      </c>
      <c r="E158" s="23">
        <f t="shared" ref="D158:K158" si="65">E159</f>
        <v>0</v>
      </c>
      <c r="F158" s="23">
        <f t="shared" si="65"/>
        <v>0</v>
      </c>
      <c r="G158" s="23">
        <f t="shared" si="65"/>
        <v>0</v>
      </c>
      <c r="H158" s="23">
        <f t="shared" si="65"/>
        <v>0</v>
      </c>
      <c r="I158" s="23">
        <f t="shared" si="65"/>
        <v>8441654</v>
      </c>
      <c r="J158" s="23">
        <f t="shared" si="65"/>
        <v>2777869.620000001</v>
      </c>
      <c r="K158" s="23">
        <f t="shared" si="65"/>
        <v>0</v>
      </c>
      <c r="L158" s="23">
        <f>L159</f>
        <v>13239523.620000001</v>
      </c>
    </row>
    <row r="159" spans="1:12" s="1" customFormat="1" ht="42.75" x14ac:dyDescent="0.25">
      <c r="A159" s="4">
        <v>840</v>
      </c>
      <c r="B159" s="5" t="s">
        <v>41</v>
      </c>
      <c r="C159" s="8" t="s">
        <v>40</v>
      </c>
      <c r="D159" s="24">
        <f t="shared" si="53"/>
        <v>2020000</v>
      </c>
      <c r="E159" s="24"/>
      <c r="F159" s="24"/>
      <c r="G159" s="24"/>
      <c r="H159" s="24"/>
      <c r="I159" s="24">
        <v>8441654</v>
      </c>
      <c r="J159" s="24">
        <v>2777869.620000001</v>
      </c>
      <c r="K159" s="24"/>
      <c r="L159" s="24">
        <v>13239523.620000001</v>
      </c>
    </row>
    <row r="160" spans="1:12" s="1" customFormat="1" x14ac:dyDescent="0.25">
      <c r="A160" s="4">
        <v>832</v>
      </c>
      <c r="B160" s="20" t="s">
        <v>347</v>
      </c>
      <c r="C160" s="21" t="s">
        <v>348</v>
      </c>
      <c r="D160" s="23">
        <f t="shared" si="53"/>
        <v>0</v>
      </c>
      <c r="E160" s="23">
        <f t="shared" ref="D160:K160" si="66">E161</f>
        <v>0</v>
      </c>
      <c r="F160" s="23">
        <f t="shared" si="66"/>
        <v>0</v>
      </c>
      <c r="G160" s="23">
        <f t="shared" si="66"/>
        <v>0</v>
      </c>
      <c r="H160" s="23">
        <f t="shared" si="66"/>
        <v>0</v>
      </c>
      <c r="I160" s="23">
        <f t="shared" si="66"/>
        <v>0</v>
      </c>
      <c r="J160" s="23">
        <f t="shared" si="66"/>
        <v>848000</v>
      </c>
      <c r="K160" s="23">
        <f t="shared" si="66"/>
        <v>0</v>
      </c>
      <c r="L160" s="23">
        <f>L161</f>
        <v>848000</v>
      </c>
    </row>
    <row r="161" spans="1:12" s="1" customFormat="1" ht="28.5" x14ac:dyDescent="0.25">
      <c r="A161" s="4"/>
      <c r="B161" s="18" t="s">
        <v>489</v>
      </c>
      <c r="C161" s="8" t="s">
        <v>349</v>
      </c>
      <c r="D161" s="24"/>
      <c r="E161" s="24"/>
      <c r="F161" s="24"/>
      <c r="G161" s="24"/>
      <c r="H161" s="24"/>
      <c r="I161" s="24"/>
      <c r="J161" s="24">
        <v>848000</v>
      </c>
      <c r="K161" s="24"/>
      <c r="L161" s="24">
        <v>848000</v>
      </c>
    </row>
    <row r="162" spans="1:12" s="1" customFormat="1" x14ac:dyDescent="0.25">
      <c r="A162" s="4">
        <v>816</v>
      </c>
      <c r="B162" s="33" t="s">
        <v>39</v>
      </c>
      <c r="C162" s="21" t="s">
        <v>38</v>
      </c>
      <c r="D162" s="23">
        <f t="shared" si="53"/>
        <v>25284143884</v>
      </c>
      <c r="E162" s="23">
        <f>E164+E167+E212+E241+E250+E254+E255</f>
        <v>258438634</v>
      </c>
      <c r="F162" s="23">
        <f>F164+F167+F212+F241+F250+F254+F255</f>
        <v>4112411898.27</v>
      </c>
      <c r="G162" s="23">
        <f>G164+G167+G212+G241+G250+G254+G255</f>
        <v>226443900</v>
      </c>
      <c r="H162" s="23">
        <f>H164+H167+H212+H241+H250+H254+H255</f>
        <v>0</v>
      </c>
      <c r="I162" s="23">
        <f>I164+I167+I212+I241+I250+I254+I255</f>
        <v>-214537711.88</v>
      </c>
      <c r="J162" s="23">
        <f>J164+J167+J212+J241+J250+J254+J255</f>
        <v>-296347256.37</v>
      </c>
      <c r="K162" s="23">
        <f>K164+K167+K212+K241+K250+K254+K255</f>
        <v>0</v>
      </c>
      <c r="L162" s="23">
        <f>L164+L167+L212+L241+L250+L254+L255</f>
        <v>29370553348.02</v>
      </c>
    </row>
    <row r="163" spans="1:12" s="1" customFormat="1" ht="28.5" x14ac:dyDescent="0.25">
      <c r="A163" s="4"/>
      <c r="B163" s="33" t="s">
        <v>37</v>
      </c>
      <c r="C163" s="21" t="s">
        <v>36</v>
      </c>
      <c r="D163" s="23">
        <f t="shared" si="53"/>
        <v>25272096884</v>
      </c>
      <c r="E163" s="23">
        <f>E164+E167+E212+E241</f>
        <v>258438634</v>
      </c>
      <c r="F163" s="23">
        <f>F164+F167+F212+F241</f>
        <v>4383637908.7399998</v>
      </c>
      <c r="G163" s="23">
        <f>G164+G167+G212+G241</f>
        <v>226443900</v>
      </c>
      <c r="H163" s="23">
        <f>H164+H167+H212+H241</f>
        <v>0</v>
      </c>
      <c r="I163" s="23">
        <f>I164+I167+I212+I241</f>
        <v>-214537711.88</v>
      </c>
      <c r="J163" s="23">
        <f>J164+J167+J212+J241</f>
        <v>-221858435</v>
      </c>
      <c r="K163" s="23">
        <f>K164+K167+K212+K241</f>
        <v>0</v>
      </c>
      <c r="L163" s="23">
        <f>L164+L167+L212+L241</f>
        <v>29704221179.860001</v>
      </c>
    </row>
    <row r="164" spans="1:12" s="1" customFormat="1" x14ac:dyDescent="0.25">
      <c r="A164" s="6">
        <v>816</v>
      </c>
      <c r="B164" s="20" t="s">
        <v>350</v>
      </c>
      <c r="C164" s="21" t="s">
        <v>351</v>
      </c>
      <c r="D164" s="23">
        <f t="shared" si="53"/>
        <v>11041423300</v>
      </c>
      <c r="E164" s="23">
        <f t="shared" ref="D164:K164" si="67">E165+E166</f>
        <v>100</v>
      </c>
      <c r="F164" s="23">
        <f t="shared" si="67"/>
        <v>0</v>
      </c>
      <c r="G164" s="23">
        <f t="shared" si="67"/>
        <v>0</v>
      </c>
      <c r="H164" s="23">
        <f t="shared" si="67"/>
        <v>0</v>
      </c>
      <c r="I164" s="23">
        <f t="shared" si="67"/>
        <v>0</v>
      </c>
      <c r="J164" s="23">
        <f t="shared" si="67"/>
        <v>0</v>
      </c>
      <c r="K164" s="23">
        <f t="shared" si="67"/>
        <v>0</v>
      </c>
      <c r="L164" s="23">
        <f>L165+L166</f>
        <v>11041423400</v>
      </c>
    </row>
    <row r="165" spans="1:12" s="1" customFormat="1" ht="28.5" x14ac:dyDescent="0.25">
      <c r="A165" s="6">
        <v>821</v>
      </c>
      <c r="B165" s="5" t="s">
        <v>352</v>
      </c>
      <c r="C165" s="8" t="s">
        <v>35</v>
      </c>
      <c r="D165" s="24">
        <f t="shared" si="53"/>
        <v>10671454000</v>
      </c>
      <c r="E165" s="24">
        <v>100</v>
      </c>
      <c r="F165" s="24"/>
      <c r="G165" s="24"/>
      <c r="H165" s="24"/>
      <c r="I165" s="24"/>
      <c r="J165" s="24"/>
      <c r="K165" s="24"/>
      <c r="L165" s="24">
        <v>10671454100</v>
      </c>
    </row>
    <row r="166" spans="1:12" s="1" customFormat="1" ht="42.75" x14ac:dyDescent="0.25">
      <c r="A166" s="4">
        <v>836</v>
      </c>
      <c r="B166" s="5" t="s">
        <v>353</v>
      </c>
      <c r="C166" s="8" t="s">
        <v>474</v>
      </c>
      <c r="D166" s="24">
        <f t="shared" si="53"/>
        <v>369969300</v>
      </c>
      <c r="E166" s="24"/>
      <c r="F166" s="24"/>
      <c r="G166" s="24"/>
      <c r="H166" s="24"/>
      <c r="I166" s="24"/>
      <c r="J166" s="24"/>
      <c r="K166" s="24"/>
      <c r="L166" s="24">
        <v>369969300</v>
      </c>
    </row>
    <row r="167" spans="1:12" s="1" customFormat="1" ht="28.5" x14ac:dyDescent="0.25">
      <c r="A167" s="4">
        <v>825</v>
      </c>
      <c r="B167" s="20" t="s">
        <v>354</v>
      </c>
      <c r="C167" s="21" t="s">
        <v>34</v>
      </c>
      <c r="D167" s="23">
        <f t="shared" si="53"/>
        <v>8211385700</v>
      </c>
      <c r="E167" s="23">
        <f>E168+E175+E176+E177+E178+E179+E180+E181+E182+E183+E184+E185+E186+E187+E188+E193+E194+E196+E195+E202+E203+E204+E205+E206+E207+E208+E209+E210+E211</f>
        <v>258438534</v>
      </c>
      <c r="F167" s="23">
        <f>F168+F175+F176+F177+F178+F179+F180+F181+F182+F183+F184+F185+F186+F187+F188+F193+F194+F196+F195+F202+F203+F204+F205+F206+F207+F208+F209+F210+F211</f>
        <v>3796999508.7399998</v>
      </c>
      <c r="G167" s="23">
        <f>G168+G175+G176+G177+G178+G179+G180+G181+G182+G183+G184+G185+G186+G187+G188+G193+G194+G196+G195+G202+G203+G204+G205+G206+G207+G208+G209+G210+G211</f>
        <v>2305700</v>
      </c>
      <c r="H167" s="23">
        <f>H168+H175+H176+H177+H178+H179+H180+H181+H182+H183+H184+H185+H186+H187+H188+H193+H194+H196+H195+H202+H203+H204+H205+H206+H207+H208+H209+H210+H211</f>
        <v>0</v>
      </c>
      <c r="I167" s="23">
        <f>I168+I175+I176+I177+I178+I179+I180+I181+I182+I183+I184+I185+I186+I187+I188+I193+I194+I196+I195+I202+I203+I204+I205+I206+I207+I208+I209+I210+I211</f>
        <v>125694479.12</v>
      </c>
      <c r="J167" s="23">
        <f>J168+J175+J176+J177+J178+J179+J180+J181+J182+J183+J184+J185+J186+J187+J188+J193+J194+J196+J195+J202+J203+J204+J205+J206+J207+J208+J209+J210+J211</f>
        <v>-6374435</v>
      </c>
      <c r="K167" s="23">
        <f>K168+K175+K176+K177+K178+K179+K180+K181+K182+K183+K184+K185+K186+K187+K188+K193+K194+K196+K195+K202+K203+K204+K205+K206+K207+K208+K209+K210+K211</f>
        <v>0</v>
      </c>
      <c r="L167" s="23">
        <f>L168+L175+L176+L177+L178+L179+L180+L181+L182+L183+L184+L185+L186+L187+L188+L193+L194+L196+L195+L202+L203+L204+L205+L206+L207+L208+L209+L210+L211</f>
        <v>12388449486.860001</v>
      </c>
    </row>
    <row r="168" spans="1:12" s="1" customFormat="1" ht="28.5" x14ac:dyDescent="0.25">
      <c r="A168" s="4">
        <v>821</v>
      </c>
      <c r="B168" s="20" t="s">
        <v>355</v>
      </c>
      <c r="C168" s="21" t="s">
        <v>32</v>
      </c>
      <c r="D168" s="23">
        <f t="shared" si="53"/>
        <v>187618400</v>
      </c>
      <c r="E168" s="23">
        <f t="shared" ref="D168:K168" si="68">E169+E170+E171+E172+E173+E174</f>
        <v>0</v>
      </c>
      <c r="F168" s="23">
        <f t="shared" si="68"/>
        <v>22502900</v>
      </c>
      <c r="G168" s="23">
        <f t="shared" si="68"/>
        <v>0</v>
      </c>
      <c r="H168" s="23">
        <f t="shared" si="68"/>
        <v>0</v>
      </c>
      <c r="I168" s="23">
        <f t="shared" si="68"/>
        <v>0</v>
      </c>
      <c r="J168" s="23">
        <f t="shared" si="68"/>
        <v>0</v>
      </c>
      <c r="K168" s="23">
        <f t="shared" si="68"/>
        <v>0</v>
      </c>
      <c r="L168" s="23">
        <f t="shared" ref="L168" si="69">L169+L170+L171+L172+L173+L174</f>
        <v>210121300</v>
      </c>
    </row>
    <row r="169" spans="1:12" s="1" customFormat="1" ht="42.75" x14ac:dyDescent="0.25">
      <c r="A169" s="4">
        <v>821</v>
      </c>
      <c r="B169" s="5" t="s">
        <v>356</v>
      </c>
      <c r="C169" s="8" t="s">
        <v>357</v>
      </c>
      <c r="D169" s="24">
        <f t="shared" si="53"/>
        <v>81212100</v>
      </c>
      <c r="E169" s="24"/>
      <c r="F169" s="24">
        <v>4743400</v>
      </c>
      <c r="G169" s="24"/>
      <c r="H169" s="24"/>
      <c r="I169" s="24"/>
      <c r="J169" s="24"/>
      <c r="K169" s="24"/>
      <c r="L169" s="24">
        <v>85955500</v>
      </c>
    </row>
    <row r="170" spans="1:12" s="1" customFormat="1" ht="128.25" x14ac:dyDescent="0.25">
      <c r="A170" s="6">
        <v>817</v>
      </c>
      <c r="B170" s="5" t="s">
        <v>356</v>
      </c>
      <c r="C170" s="8" t="s">
        <v>475</v>
      </c>
      <c r="D170" s="24">
        <f t="shared" si="53"/>
        <v>30496300</v>
      </c>
      <c r="E170" s="24"/>
      <c r="F170" s="24">
        <v>-10811900</v>
      </c>
      <c r="G170" s="24"/>
      <c r="H170" s="24"/>
      <c r="I170" s="24"/>
      <c r="J170" s="24"/>
      <c r="K170" s="24"/>
      <c r="L170" s="24">
        <v>19684400</v>
      </c>
    </row>
    <row r="171" spans="1:12" s="1" customFormat="1" ht="28.5" x14ac:dyDescent="0.25">
      <c r="A171" s="6">
        <v>817</v>
      </c>
      <c r="B171" s="5" t="s">
        <v>356</v>
      </c>
      <c r="C171" s="8" t="s">
        <v>490</v>
      </c>
      <c r="D171" s="24"/>
      <c r="E171" s="24"/>
      <c r="F171" s="24">
        <v>4358800</v>
      </c>
      <c r="G171" s="24"/>
      <c r="H171" s="24"/>
      <c r="I171" s="24"/>
      <c r="J171" s="24"/>
      <c r="K171" s="24"/>
      <c r="L171" s="24">
        <v>4358800</v>
      </c>
    </row>
    <row r="172" spans="1:12" s="1" customFormat="1" ht="71.25" x14ac:dyDescent="0.25">
      <c r="A172" s="6">
        <v>817</v>
      </c>
      <c r="B172" s="5" t="s">
        <v>356</v>
      </c>
      <c r="C172" s="8" t="s">
        <v>358</v>
      </c>
      <c r="D172" s="24"/>
      <c r="E172" s="24"/>
      <c r="F172" s="24">
        <v>8480000</v>
      </c>
      <c r="G172" s="24"/>
      <c r="H172" s="24"/>
      <c r="I172" s="24"/>
      <c r="J172" s="24"/>
      <c r="K172" s="24"/>
      <c r="L172" s="24">
        <v>8480000</v>
      </c>
    </row>
    <row r="173" spans="1:12" s="1" customFormat="1" ht="42.75" x14ac:dyDescent="0.25">
      <c r="A173" s="6">
        <v>817</v>
      </c>
      <c r="B173" s="5" t="s">
        <v>356</v>
      </c>
      <c r="C173" s="8" t="s">
        <v>359</v>
      </c>
      <c r="D173" s="24"/>
      <c r="E173" s="24"/>
      <c r="F173" s="24">
        <v>15732600</v>
      </c>
      <c r="G173" s="24"/>
      <c r="H173" s="24"/>
      <c r="I173" s="24"/>
      <c r="J173" s="24"/>
      <c r="K173" s="24"/>
      <c r="L173" s="24">
        <v>15732600</v>
      </c>
    </row>
    <row r="174" spans="1:12" s="1" customFormat="1" ht="42.75" x14ac:dyDescent="0.25">
      <c r="A174" s="6">
        <v>817</v>
      </c>
      <c r="B174" s="5" t="s">
        <v>356</v>
      </c>
      <c r="C174" s="8" t="s">
        <v>360</v>
      </c>
      <c r="D174" s="24">
        <f t="shared" si="53"/>
        <v>75910000</v>
      </c>
      <c r="E174" s="24"/>
      <c r="F174" s="24"/>
      <c r="G174" s="24"/>
      <c r="H174" s="24"/>
      <c r="I174" s="24"/>
      <c r="J174" s="24"/>
      <c r="K174" s="24"/>
      <c r="L174" s="24">
        <v>75910000</v>
      </c>
    </row>
    <row r="175" spans="1:12" s="1" customFormat="1" ht="42.75" x14ac:dyDescent="0.25">
      <c r="A175" s="6">
        <v>817</v>
      </c>
      <c r="B175" s="5" t="s">
        <v>361</v>
      </c>
      <c r="C175" s="8" t="s">
        <v>31</v>
      </c>
      <c r="D175" s="24">
        <f t="shared" si="53"/>
        <v>290530900</v>
      </c>
      <c r="E175" s="24"/>
      <c r="F175" s="24">
        <v>62202700</v>
      </c>
      <c r="G175" s="24"/>
      <c r="H175" s="24"/>
      <c r="I175" s="24">
        <v>44865205</v>
      </c>
      <c r="J175" s="24"/>
      <c r="K175" s="24"/>
      <c r="L175" s="24">
        <v>397598805</v>
      </c>
    </row>
    <row r="176" spans="1:12" s="1" customFormat="1" ht="42.75" x14ac:dyDescent="0.25">
      <c r="A176" s="4">
        <v>817</v>
      </c>
      <c r="B176" s="5" t="s">
        <v>362</v>
      </c>
      <c r="C176" s="8" t="s">
        <v>363</v>
      </c>
      <c r="D176" s="24"/>
      <c r="E176" s="24"/>
      <c r="F176" s="24">
        <v>8000</v>
      </c>
      <c r="G176" s="24"/>
      <c r="H176" s="24"/>
      <c r="I176" s="24">
        <v>379538</v>
      </c>
      <c r="J176" s="24">
        <v>11100</v>
      </c>
      <c r="K176" s="24"/>
      <c r="L176" s="24">
        <v>398638</v>
      </c>
    </row>
    <row r="177" spans="1:12" s="1" customFormat="1" ht="42.75" x14ac:dyDescent="0.25">
      <c r="A177" s="6">
        <v>817</v>
      </c>
      <c r="B177" s="5" t="s">
        <v>364</v>
      </c>
      <c r="C177" s="8" t="s">
        <v>463</v>
      </c>
      <c r="D177" s="24"/>
      <c r="E177" s="24"/>
      <c r="F177" s="24">
        <v>26381500</v>
      </c>
      <c r="G177" s="24"/>
      <c r="H177" s="24"/>
      <c r="I177" s="24"/>
      <c r="J177" s="24"/>
      <c r="K177" s="24"/>
      <c r="L177" s="24">
        <v>26381500</v>
      </c>
    </row>
    <row r="178" spans="1:12" s="1" customFormat="1" ht="28.5" x14ac:dyDescent="0.25">
      <c r="A178" s="6">
        <v>817</v>
      </c>
      <c r="B178" s="5" t="s">
        <v>365</v>
      </c>
      <c r="C178" s="8" t="s">
        <v>366</v>
      </c>
      <c r="D178" s="24"/>
      <c r="E178" s="24"/>
      <c r="F178" s="24">
        <v>8810000</v>
      </c>
      <c r="G178" s="24"/>
      <c r="H178" s="24"/>
      <c r="I178" s="24"/>
      <c r="J178" s="24"/>
      <c r="K178" s="24"/>
      <c r="L178" s="24">
        <v>8810000</v>
      </c>
    </row>
    <row r="179" spans="1:12" s="1" customFormat="1" ht="42.75" x14ac:dyDescent="0.25">
      <c r="A179" s="6">
        <v>817</v>
      </c>
      <c r="B179" s="5" t="s">
        <v>367</v>
      </c>
      <c r="C179" s="8" t="s">
        <v>368</v>
      </c>
      <c r="D179" s="24"/>
      <c r="E179" s="24"/>
      <c r="F179" s="24">
        <v>33000</v>
      </c>
      <c r="G179" s="24"/>
      <c r="H179" s="24"/>
      <c r="I179" s="24"/>
      <c r="J179" s="24"/>
      <c r="K179" s="24"/>
      <c r="L179" s="24">
        <v>33000</v>
      </c>
    </row>
    <row r="180" spans="1:12" s="1" customFormat="1" ht="57" x14ac:dyDescent="0.25">
      <c r="A180" s="6">
        <v>817</v>
      </c>
      <c r="B180" s="5" t="s">
        <v>369</v>
      </c>
      <c r="C180" s="8" t="s">
        <v>370</v>
      </c>
      <c r="D180" s="24">
        <f t="shared" si="53"/>
        <v>6373200</v>
      </c>
      <c r="E180" s="24"/>
      <c r="F180" s="24"/>
      <c r="G180" s="24"/>
      <c r="H180" s="24"/>
      <c r="I180" s="24"/>
      <c r="J180" s="24"/>
      <c r="K180" s="24"/>
      <c r="L180" s="24">
        <v>6373200</v>
      </c>
    </row>
    <row r="181" spans="1:12" s="1" customFormat="1" ht="57" x14ac:dyDescent="0.25">
      <c r="A181" s="6">
        <v>817</v>
      </c>
      <c r="B181" s="5" t="s">
        <v>371</v>
      </c>
      <c r="C181" s="8" t="s">
        <v>29</v>
      </c>
      <c r="D181" s="24"/>
      <c r="E181" s="24"/>
      <c r="F181" s="24">
        <v>84079900</v>
      </c>
      <c r="G181" s="24"/>
      <c r="H181" s="24"/>
      <c r="I181" s="24"/>
      <c r="J181" s="24"/>
      <c r="K181" s="24"/>
      <c r="L181" s="24">
        <v>84079900</v>
      </c>
    </row>
    <row r="182" spans="1:12" s="1" customFormat="1" ht="57" x14ac:dyDescent="0.25">
      <c r="A182" s="6">
        <v>817</v>
      </c>
      <c r="B182" s="5" t="s">
        <v>372</v>
      </c>
      <c r="C182" s="8" t="s">
        <v>373</v>
      </c>
      <c r="D182" s="24"/>
      <c r="E182" s="24"/>
      <c r="F182" s="24">
        <v>225396600</v>
      </c>
      <c r="G182" s="24"/>
      <c r="H182" s="24"/>
      <c r="I182" s="24"/>
      <c r="J182" s="24">
        <v>1635000</v>
      </c>
      <c r="K182" s="24"/>
      <c r="L182" s="24">
        <v>227031600</v>
      </c>
    </row>
    <row r="183" spans="1:12" s="1" customFormat="1" ht="71.25" x14ac:dyDescent="0.25">
      <c r="A183" s="6">
        <v>817</v>
      </c>
      <c r="B183" s="5" t="s">
        <v>374</v>
      </c>
      <c r="C183" s="8" t="s">
        <v>33</v>
      </c>
      <c r="D183" s="24"/>
      <c r="E183" s="24"/>
      <c r="F183" s="24">
        <v>4794100</v>
      </c>
      <c r="G183" s="24"/>
      <c r="H183" s="24"/>
      <c r="I183" s="24"/>
      <c r="J183" s="24"/>
      <c r="K183" s="24"/>
      <c r="L183" s="24">
        <v>4794100</v>
      </c>
    </row>
    <row r="184" spans="1:12" s="1" customFormat="1" ht="42.75" x14ac:dyDescent="0.25">
      <c r="A184" s="6">
        <v>817</v>
      </c>
      <c r="B184" s="5" t="s">
        <v>375</v>
      </c>
      <c r="C184" s="8" t="s">
        <v>25</v>
      </c>
      <c r="D184" s="24"/>
      <c r="E184" s="24"/>
      <c r="F184" s="24">
        <v>16217000</v>
      </c>
      <c r="G184" s="24"/>
      <c r="H184" s="24"/>
      <c r="I184" s="24"/>
      <c r="J184" s="24"/>
      <c r="K184" s="24"/>
      <c r="L184" s="24">
        <v>16217000</v>
      </c>
    </row>
    <row r="185" spans="1:12" s="1" customFormat="1" ht="42.75" x14ac:dyDescent="0.25">
      <c r="A185" s="6">
        <v>817</v>
      </c>
      <c r="B185" s="5" t="s">
        <v>376</v>
      </c>
      <c r="C185" s="8" t="s">
        <v>30</v>
      </c>
      <c r="D185" s="24"/>
      <c r="E185" s="24"/>
      <c r="F185" s="24"/>
      <c r="G185" s="24"/>
      <c r="H185" s="24"/>
      <c r="I185" s="24"/>
      <c r="J185" s="24"/>
      <c r="K185" s="24"/>
      <c r="L185" s="24"/>
    </row>
    <row r="186" spans="1:12" s="1" customFormat="1" ht="42.75" x14ac:dyDescent="0.25">
      <c r="A186" s="6">
        <v>817</v>
      </c>
      <c r="B186" s="5" t="s">
        <v>377</v>
      </c>
      <c r="C186" s="8" t="s">
        <v>26</v>
      </c>
      <c r="D186" s="24"/>
      <c r="E186" s="24"/>
      <c r="F186" s="24"/>
      <c r="G186" s="24"/>
      <c r="H186" s="24"/>
      <c r="I186" s="24">
        <v>18405</v>
      </c>
      <c r="J186" s="24">
        <v>61960</v>
      </c>
      <c r="K186" s="24"/>
      <c r="L186" s="24">
        <v>80365</v>
      </c>
    </row>
    <row r="187" spans="1:12" s="1" customFormat="1" ht="85.5" x14ac:dyDescent="0.25">
      <c r="A187" s="6">
        <v>816</v>
      </c>
      <c r="B187" s="5" t="s">
        <v>378</v>
      </c>
      <c r="C187" s="8" t="s">
        <v>379</v>
      </c>
      <c r="D187" s="24"/>
      <c r="E187" s="24"/>
      <c r="F187" s="24">
        <v>18038100</v>
      </c>
      <c r="G187" s="24">
        <v>2305700</v>
      </c>
      <c r="H187" s="24"/>
      <c r="I187" s="24"/>
      <c r="J187" s="24"/>
      <c r="K187" s="24"/>
      <c r="L187" s="24">
        <v>20343800</v>
      </c>
    </row>
    <row r="188" spans="1:12" s="1" customFormat="1" ht="42.75" x14ac:dyDescent="0.25">
      <c r="A188" s="6">
        <v>814</v>
      </c>
      <c r="B188" s="20" t="s">
        <v>380</v>
      </c>
      <c r="C188" s="21" t="s">
        <v>27</v>
      </c>
      <c r="D188" s="23">
        <f t="shared" si="53"/>
        <v>23036300</v>
      </c>
      <c r="E188" s="23">
        <f t="shared" ref="D188:K188" si="70">E189+E190+E191+E192</f>
        <v>0</v>
      </c>
      <c r="F188" s="23">
        <f t="shared" si="70"/>
        <v>-539300</v>
      </c>
      <c r="G188" s="23">
        <f t="shared" si="70"/>
        <v>0</v>
      </c>
      <c r="H188" s="23">
        <f t="shared" si="70"/>
        <v>0</v>
      </c>
      <c r="I188" s="23">
        <f t="shared" si="70"/>
        <v>0</v>
      </c>
      <c r="J188" s="23">
        <f t="shared" si="70"/>
        <v>0</v>
      </c>
      <c r="K188" s="23">
        <f t="shared" si="70"/>
        <v>0</v>
      </c>
      <c r="L188" s="23">
        <f>L189+L190+L191+L192</f>
        <v>22497000</v>
      </c>
    </row>
    <row r="189" spans="1:12" s="1" customFormat="1" ht="57" x14ac:dyDescent="0.25">
      <c r="A189" s="6">
        <v>821</v>
      </c>
      <c r="B189" s="5" t="s">
        <v>380</v>
      </c>
      <c r="C189" s="8" t="s">
        <v>381</v>
      </c>
      <c r="D189" s="24">
        <f t="shared" si="53"/>
        <v>7221400</v>
      </c>
      <c r="E189" s="24"/>
      <c r="F189" s="24"/>
      <c r="G189" s="24"/>
      <c r="H189" s="24"/>
      <c r="I189" s="24"/>
      <c r="J189" s="24"/>
      <c r="K189" s="24"/>
      <c r="L189" s="24">
        <v>7221400</v>
      </c>
    </row>
    <row r="190" spans="1:12" s="1" customFormat="1" ht="42.75" x14ac:dyDescent="0.25">
      <c r="A190" s="6">
        <v>821</v>
      </c>
      <c r="B190" s="5" t="s">
        <v>380</v>
      </c>
      <c r="C190" s="8" t="s">
        <v>382</v>
      </c>
      <c r="D190" s="24">
        <f t="shared" si="53"/>
        <v>6356000</v>
      </c>
      <c r="E190" s="24"/>
      <c r="F190" s="24">
        <v>-539300</v>
      </c>
      <c r="G190" s="24"/>
      <c r="H190" s="24"/>
      <c r="I190" s="24"/>
      <c r="J190" s="24"/>
      <c r="K190" s="24"/>
      <c r="L190" s="24">
        <v>5816700</v>
      </c>
    </row>
    <row r="191" spans="1:12" s="1" customFormat="1" ht="99.75" x14ac:dyDescent="0.25">
      <c r="A191" s="6">
        <v>816</v>
      </c>
      <c r="B191" s="5" t="s">
        <v>380</v>
      </c>
      <c r="C191" s="8" t="s">
        <v>383</v>
      </c>
      <c r="D191" s="24">
        <f t="shared" si="53"/>
        <v>5990600</v>
      </c>
      <c r="E191" s="24"/>
      <c r="F191" s="24"/>
      <c r="G191" s="24"/>
      <c r="H191" s="24"/>
      <c r="I191" s="24"/>
      <c r="J191" s="24"/>
      <c r="K191" s="24"/>
      <c r="L191" s="24">
        <v>5990600</v>
      </c>
    </row>
    <row r="192" spans="1:12" s="1" customFormat="1" ht="28.5" x14ac:dyDescent="0.25">
      <c r="A192" s="6">
        <v>825</v>
      </c>
      <c r="B192" s="5" t="s">
        <v>380</v>
      </c>
      <c r="C192" s="8" t="s">
        <v>384</v>
      </c>
      <c r="D192" s="24">
        <f t="shared" si="53"/>
        <v>3468300</v>
      </c>
      <c r="E192" s="24"/>
      <c r="F192" s="24"/>
      <c r="G192" s="24"/>
      <c r="H192" s="24"/>
      <c r="I192" s="24"/>
      <c r="J192" s="24"/>
      <c r="K192" s="24"/>
      <c r="L192" s="24">
        <v>3468300</v>
      </c>
    </row>
    <row r="193" spans="1:12" s="1" customFormat="1" ht="71.25" x14ac:dyDescent="0.25">
      <c r="A193" s="6">
        <v>832</v>
      </c>
      <c r="B193" s="5" t="s">
        <v>476</v>
      </c>
      <c r="C193" s="8" t="s">
        <v>385</v>
      </c>
      <c r="D193" s="24"/>
      <c r="E193" s="24"/>
      <c r="F193" s="24">
        <v>6252700</v>
      </c>
      <c r="G193" s="24"/>
      <c r="H193" s="24"/>
      <c r="I193" s="24"/>
      <c r="J193" s="24"/>
      <c r="K193" s="24"/>
      <c r="L193" s="24">
        <v>6252700</v>
      </c>
    </row>
    <row r="194" spans="1:12" s="1" customFormat="1" ht="42.75" x14ac:dyDescent="0.25">
      <c r="A194" s="6">
        <v>814</v>
      </c>
      <c r="B194" s="5" t="s">
        <v>386</v>
      </c>
      <c r="C194" s="8" t="s">
        <v>387</v>
      </c>
      <c r="D194" s="24"/>
      <c r="E194" s="24"/>
      <c r="F194" s="24">
        <v>28700630</v>
      </c>
      <c r="G194" s="24"/>
      <c r="H194" s="24"/>
      <c r="I194" s="24">
        <v>-26336600</v>
      </c>
      <c r="J194" s="24">
        <v>-983195</v>
      </c>
      <c r="K194" s="24"/>
      <c r="L194" s="24">
        <v>1380835</v>
      </c>
    </row>
    <row r="195" spans="1:12" s="1" customFormat="1" ht="42.75" x14ac:dyDescent="0.25">
      <c r="A195" s="6">
        <v>817</v>
      </c>
      <c r="B195" s="5" t="s">
        <v>388</v>
      </c>
      <c r="C195" s="8" t="s">
        <v>491</v>
      </c>
      <c r="D195" s="24"/>
      <c r="E195" s="24"/>
      <c r="F195" s="24"/>
      <c r="G195" s="24"/>
      <c r="H195" s="24"/>
      <c r="I195" s="24"/>
      <c r="J195" s="24">
        <v>3573100</v>
      </c>
      <c r="K195" s="24"/>
      <c r="L195" s="24">
        <v>3573100</v>
      </c>
    </row>
    <row r="196" spans="1:12" s="1" customFormat="1" ht="28.5" x14ac:dyDescent="0.25">
      <c r="A196" s="6">
        <v>817</v>
      </c>
      <c r="B196" s="20" t="s">
        <v>389</v>
      </c>
      <c r="C196" s="21" t="s">
        <v>390</v>
      </c>
      <c r="D196" s="23">
        <f t="shared" si="53"/>
        <v>4893500</v>
      </c>
      <c r="E196" s="23">
        <f t="shared" ref="D196:K196" si="71">E197+E198+E199+E200+E201</f>
        <v>0</v>
      </c>
      <c r="F196" s="23">
        <f t="shared" si="71"/>
        <v>-13200</v>
      </c>
      <c r="G196" s="23">
        <f t="shared" si="71"/>
        <v>0</v>
      </c>
      <c r="H196" s="23">
        <f t="shared" si="71"/>
        <v>0</v>
      </c>
      <c r="I196" s="23">
        <f t="shared" si="71"/>
        <v>0</v>
      </c>
      <c r="J196" s="23">
        <f t="shared" si="71"/>
        <v>0</v>
      </c>
      <c r="K196" s="23">
        <f t="shared" si="71"/>
        <v>0</v>
      </c>
      <c r="L196" s="23">
        <f>L197+L198+L199+L200+L201</f>
        <v>4880300</v>
      </c>
    </row>
    <row r="197" spans="1:12" s="1" customFormat="1" ht="42.75" x14ac:dyDescent="0.25">
      <c r="A197" s="6">
        <v>817</v>
      </c>
      <c r="B197" s="5" t="s">
        <v>389</v>
      </c>
      <c r="C197" s="8" t="s">
        <v>391</v>
      </c>
      <c r="D197" s="24">
        <f t="shared" ref="D197:D255" si="72">L197-K197-J197-I197-H197-G197-F197-E197</f>
        <v>250600</v>
      </c>
      <c r="E197" s="24"/>
      <c r="F197" s="24">
        <v>-13200</v>
      </c>
      <c r="G197" s="24"/>
      <c r="H197" s="24"/>
      <c r="I197" s="24"/>
      <c r="J197" s="24"/>
      <c r="K197" s="24"/>
      <c r="L197" s="24">
        <v>237400</v>
      </c>
    </row>
    <row r="198" spans="1:12" s="1" customFormat="1" ht="42.75" x14ac:dyDescent="0.25">
      <c r="A198" s="6">
        <v>817</v>
      </c>
      <c r="B198" s="5" t="s">
        <v>389</v>
      </c>
      <c r="C198" s="8" t="s">
        <v>392</v>
      </c>
      <c r="D198" s="24">
        <f t="shared" si="72"/>
        <v>348000</v>
      </c>
      <c r="E198" s="24"/>
      <c r="F198" s="24"/>
      <c r="G198" s="24"/>
      <c r="H198" s="24"/>
      <c r="I198" s="24"/>
      <c r="J198" s="24"/>
      <c r="K198" s="24"/>
      <c r="L198" s="24">
        <v>348000</v>
      </c>
    </row>
    <row r="199" spans="1:12" s="1" customFormat="1" ht="42.75" x14ac:dyDescent="0.25">
      <c r="A199" s="6">
        <v>817</v>
      </c>
      <c r="B199" s="5" t="s">
        <v>389</v>
      </c>
      <c r="C199" s="8" t="s">
        <v>477</v>
      </c>
      <c r="D199" s="24">
        <f t="shared" si="72"/>
        <v>2194900</v>
      </c>
      <c r="E199" s="24"/>
      <c r="F199" s="24"/>
      <c r="G199" s="24"/>
      <c r="H199" s="24"/>
      <c r="I199" s="24"/>
      <c r="J199" s="24"/>
      <c r="K199" s="24"/>
      <c r="L199" s="24">
        <v>2194900</v>
      </c>
    </row>
    <row r="200" spans="1:12" s="1" customFormat="1" ht="42.75" x14ac:dyDescent="0.25">
      <c r="A200" s="6">
        <v>817</v>
      </c>
      <c r="B200" s="5" t="s">
        <v>389</v>
      </c>
      <c r="C200" s="8" t="s">
        <v>393</v>
      </c>
      <c r="D200" s="24">
        <f t="shared" si="72"/>
        <v>500000</v>
      </c>
      <c r="E200" s="24"/>
      <c r="F200" s="24"/>
      <c r="G200" s="24"/>
      <c r="H200" s="24"/>
      <c r="I200" s="24"/>
      <c r="J200" s="24"/>
      <c r="K200" s="24"/>
      <c r="L200" s="24">
        <v>500000</v>
      </c>
    </row>
    <row r="201" spans="1:12" s="1" customFormat="1" x14ac:dyDescent="0.25">
      <c r="A201" s="6">
        <v>817</v>
      </c>
      <c r="B201" s="5" t="s">
        <v>389</v>
      </c>
      <c r="C201" s="8" t="s">
        <v>394</v>
      </c>
      <c r="D201" s="24">
        <f t="shared" si="72"/>
        <v>1600000</v>
      </c>
      <c r="E201" s="24"/>
      <c r="F201" s="24"/>
      <c r="G201" s="24"/>
      <c r="H201" s="24"/>
      <c r="I201" s="24"/>
      <c r="J201" s="24"/>
      <c r="K201" s="24"/>
      <c r="L201" s="24">
        <v>1600000</v>
      </c>
    </row>
    <row r="202" spans="1:12" s="1" customFormat="1" ht="42.75" x14ac:dyDescent="0.25">
      <c r="A202" s="6">
        <v>840</v>
      </c>
      <c r="B202" s="5" t="s">
        <v>395</v>
      </c>
      <c r="C202" s="8" t="s">
        <v>396</v>
      </c>
      <c r="D202" s="24"/>
      <c r="E202" s="24"/>
      <c r="F202" s="24">
        <v>593147900</v>
      </c>
      <c r="G202" s="24"/>
      <c r="H202" s="24"/>
      <c r="I202" s="24"/>
      <c r="J202" s="24"/>
      <c r="K202" s="24"/>
      <c r="L202" s="24">
        <v>593147900</v>
      </c>
    </row>
    <row r="203" spans="1:12" s="1" customFormat="1" ht="71.25" x14ac:dyDescent="0.25">
      <c r="A203" s="6">
        <v>816</v>
      </c>
      <c r="B203" s="5" t="s">
        <v>397</v>
      </c>
      <c r="C203" s="8" t="s">
        <v>398</v>
      </c>
      <c r="D203" s="24"/>
      <c r="E203" s="24"/>
      <c r="F203" s="24">
        <v>345365178.74000001</v>
      </c>
      <c r="G203" s="24"/>
      <c r="H203" s="24"/>
      <c r="I203" s="24">
        <v>-2951768.8799999952</v>
      </c>
      <c r="J203" s="24"/>
      <c r="K203" s="24"/>
      <c r="L203" s="24">
        <v>342413409.86000001</v>
      </c>
    </row>
    <row r="204" spans="1:12" s="1" customFormat="1" ht="42.75" x14ac:dyDescent="0.25">
      <c r="A204" s="14"/>
      <c r="B204" s="5" t="s">
        <v>478</v>
      </c>
      <c r="C204" s="8" t="s">
        <v>28</v>
      </c>
      <c r="D204" s="24">
        <f t="shared" si="72"/>
        <v>215559200</v>
      </c>
      <c r="E204" s="24"/>
      <c r="F204" s="24">
        <v>41794900</v>
      </c>
      <c r="G204" s="24"/>
      <c r="H204" s="24"/>
      <c r="I204" s="24"/>
      <c r="J204" s="24"/>
      <c r="K204" s="24"/>
      <c r="L204" s="24">
        <v>257354100</v>
      </c>
    </row>
    <row r="205" spans="1:12" s="1" customFormat="1" ht="28.5" x14ac:dyDescent="0.25">
      <c r="A205" s="4">
        <v>821</v>
      </c>
      <c r="B205" s="5" t="s">
        <v>399</v>
      </c>
      <c r="C205" s="8" t="s">
        <v>400</v>
      </c>
      <c r="D205" s="24">
        <f t="shared" si="72"/>
        <v>116417600</v>
      </c>
      <c r="E205" s="24"/>
      <c r="F205" s="24"/>
      <c r="G205" s="24"/>
      <c r="H205" s="24"/>
      <c r="I205" s="24"/>
      <c r="J205" s="24"/>
      <c r="K205" s="24"/>
      <c r="L205" s="24">
        <v>116417600</v>
      </c>
    </row>
    <row r="206" spans="1:12" s="1" customFormat="1" ht="42.75" x14ac:dyDescent="0.25">
      <c r="A206" s="4">
        <v>821</v>
      </c>
      <c r="B206" s="5" t="s">
        <v>401</v>
      </c>
      <c r="C206" s="8" t="s">
        <v>402</v>
      </c>
      <c r="D206" s="24">
        <f t="shared" si="72"/>
        <v>1681370500</v>
      </c>
      <c r="E206" s="24"/>
      <c r="F206" s="24"/>
      <c r="G206" s="24"/>
      <c r="H206" s="24"/>
      <c r="I206" s="24">
        <v>109719700</v>
      </c>
      <c r="J206" s="24"/>
      <c r="K206" s="24"/>
      <c r="L206" s="24">
        <v>1791090200</v>
      </c>
    </row>
    <row r="207" spans="1:12" s="1" customFormat="1" ht="42.75" x14ac:dyDescent="0.25">
      <c r="A207" s="4">
        <v>803</v>
      </c>
      <c r="B207" s="5" t="s">
        <v>403</v>
      </c>
      <c r="C207" s="8" t="s">
        <v>404</v>
      </c>
      <c r="D207" s="24">
        <f t="shared" si="72"/>
        <v>5418007600</v>
      </c>
      <c r="E207" s="24"/>
      <c r="F207" s="24">
        <v>2439807500</v>
      </c>
      <c r="G207" s="24"/>
      <c r="H207" s="24"/>
      <c r="I207" s="24"/>
      <c r="J207" s="24"/>
      <c r="K207" s="24"/>
      <c r="L207" s="24">
        <v>7857815100</v>
      </c>
    </row>
    <row r="208" spans="1:12" s="1" customFormat="1" ht="57" x14ac:dyDescent="0.25">
      <c r="A208" s="4">
        <v>814</v>
      </c>
      <c r="B208" s="5" t="s">
        <v>405</v>
      </c>
      <c r="C208" s="8" t="s">
        <v>406</v>
      </c>
      <c r="D208" s="24">
        <f t="shared" si="72"/>
        <v>267578500</v>
      </c>
      <c r="E208" s="24"/>
      <c r="F208" s="24">
        <v>-155866100</v>
      </c>
      <c r="G208" s="24"/>
      <c r="H208" s="24"/>
      <c r="I208" s="24"/>
      <c r="J208" s="24">
        <v>-10672400</v>
      </c>
      <c r="K208" s="24"/>
      <c r="L208" s="24">
        <v>101040000</v>
      </c>
    </row>
    <row r="209" spans="1:12" s="1" customFormat="1" ht="57" x14ac:dyDescent="0.25">
      <c r="A209" s="4">
        <v>821</v>
      </c>
      <c r="B209" s="5" t="s">
        <v>407</v>
      </c>
      <c r="C209" s="8" t="s">
        <v>408</v>
      </c>
      <c r="D209" s="24"/>
      <c r="E209" s="24">
        <v>252824000</v>
      </c>
      <c r="F209" s="24"/>
      <c r="G209" s="24"/>
      <c r="H209" s="24"/>
      <c r="I209" s="24"/>
      <c r="J209" s="24"/>
      <c r="K209" s="24"/>
      <c r="L209" s="24">
        <v>252824000</v>
      </c>
    </row>
    <row r="210" spans="1:12" s="1" customFormat="1" ht="71.25" x14ac:dyDescent="0.25">
      <c r="A210" s="4">
        <v>803</v>
      </c>
      <c r="B210" s="5" t="s">
        <v>409</v>
      </c>
      <c r="C210" s="8" t="s">
        <v>479</v>
      </c>
      <c r="D210" s="24"/>
      <c r="E210" s="24"/>
      <c r="F210" s="24">
        <v>29885500</v>
      </c>
      <c r="G210" s="24"/>
      <c r="H210" s="24"/>
      <c r="I210" s="24"/>
      <c r="J210" s="24"/>
      <c r="K210" s="24"/>
      <c r="L210" s="24">
        <v>29885500</v>
      </c>
    </row>
    <row r="211" spans="1:12" s="1" customFormat="1" ht="28.5" x14ac:dyDescent="0.25">
      <c r="A211" s="6">
        <v>836</v>
      </c>
      <c r="B211" s="5" t="s">
        <v>410</v>
      </c>
      <c r="C211" s="8" t="s">
        <v>411</v>
      </c>
      <c r="D211" s="24"/>
      <c r="E211" s="24">
        <v>5614534</v>
      </c>
      <c r="F211" s="24"/>
      <c r="G211" s="24"/>
      <c r="H211" s="24"/>
      <c r="I211" s="24"/>
      <c r="J211" s="24"/>
      <c r="K211" s="24"/>
      <c r="L211" s="24">
        <v>5614534</v>
      </c>
    </row>
    <row r="212" spans="1:12" s="1" customFormat="1" x14ac:dyDescent="0.25">
      <c r="A212" s="4">
        <v>808</v>
      </c>
      <c r="B212" s="20" t="s">
        <v>412</v>
      </c>
      <c r="C212" s="21" t="s">
        <v>413</v>
      </c>
      <c r="D212" s="23">
        <f t="shared" si="72"/>
        <v>5926588100</v>
      </c>
      <c r="E212" s="23">
        <f>E213+E214+E215+E216+E217+E218+E219+E220+E221+E222+E223+E224+E225+E226+E227+E228+E229+E230+E231+E232</f>
        <v>0</v>
      </c>
      <c r="F212" s="23">
        <f>F213+F214+F215+F216+F217+F218+F219+F220+F221+F222+F223+F224+F225+F226+F227+F228+F229+F230+F231+F232</f>
        <v>571038400</v>
      </c>
      <c r="G212" s="23">
        <f>G213+G214+G215+G216+G217+G218+G219+G220+G221+G222+G223+G224+G225+G226+G227+G228+G229+G230+G231+G232</f>
        <v>0</v>
      </c>
      <c r="H212" s="23">
        <f>H213+H214+H215+H216+H217+H218+H219+H220+H221+H222+H223+H224+H225+H226+H227+H228+H229+H230+H231+H232</f>
        <v>0</v>
      </c>
      <c r="I212" s="23">
        <f>I213+I214+I215+I216+I217+I218+I219+I220+I221+I222+I223+I224+I225+I226+I227+I228+I229+I230+I231+I232</f>
        <v>-478016100</v>
      </c>
      <c r="J212" s="23">
        <f>J213+J214+J215+J216+J217+J218+J219+J220+J221+J222+J223+J224+J225+J226+J227+J228+J229+J230+J231+J232</f>
        <v>-328080200</v>
      </c>
      <c r="K212" s="23">
        <f>K213+K214+K215+K216+K217+K218+K219+K220+K221+K222+K223+K224+K225+K226+K227+K228+K229+K230+K231+K232</f>
        <v>0</v>
      </c>
      <c r="L212" s="23">
        <f>L213+L214+L215+L216+L217+L218+L219+L220+L221+L222+L223+L224+L225+L226+L227+L228+L229+L230+L231+L232</f>
        <v>5691530200</v>
      </c>
    </row>
    <row r="213" spans="1:12" s="1" customFormat="1" ht="42.75" x14ac:dyDescent="0.25">
      <c r="A213" s="4">
        <v>821</v>
      </c>
      <c r="B213" s="5" t="s">
        <v>414</v>
      </c>
      <c r="C213" s="8" t="s">
        <v>21</v>
      </c>
      <c r="D213" s="24">
        <f t="shared" si="72"/>
        <v>22517800</v>
      </c>
      <c r="E213" s="24"/>
      <c r="F213" s="24"/>
      <c r="G213" s="24"/>
      <c r="H213" s="24"/>
      <c r="I213" s="24"/>
      <c r="J213" s="24"/>
      <c r="K213" s="24"/>
      <c r="L213" s="24">
        <v>22517800</v>
      </c>
    </row>
    <row r="214" spans="1:12" s="1" customFormat="1" ht="57" x14ac:dyDescent="0.25">
      <c r="A214" s="4">
        <v>832</v>
      </c>
      <c r="B214" s="5" t="s">
        <v>415</v>
      </c>
      <c r="C214" s="8" t="s">
        <v>416</v>
      </c>
      <c r="D214" s="24"/>
      <c r="E214" s="24"/>
      <c r="F214" s="24"/>
      <c r="G214" s="24"/>
      <c r="H214" s="24"/>
      <c r="I214" s="24"/>
      <c r="J214" s="24"/>
      <c r="K214" s="24"/>
      <c r="L214" s="24"/>
    </row>
    <row r="215" spans="1:12" s="1" customFormat="1" ht="28.5" x14ac:dyDescent="0.25">
      <c r="A215" s="4">
        <v>821</v>
      </c>
      <c r="B215" s="5" t="s">
        <v>417</v>
      </c>
      <c r="C215" s="8" t="s">
        <v>19</v>
      </c>
      <c r="D215" s="24">
        <f t="shared" si="72"/>
        <v>7034000</v>
      </c>
      <c r="E215" s="24"/>
      <c r="F215" s="24"/>
      <c r="G215" s="24"/>
      <c r="H215" s="24"/>
      <c r="I215" s="24"/>
      <c r="J215" s="24"/>
      <c r="K215" s="24"/>
      <c r="L215" s="24">
        <v>7034000</v>
      </c>
    </row>
    <row r="216" spans="1:12" s="1" customFormat="1" ht="28.5" x14ac:dyDescent="0.25">
      <c r="A216" s="4">
        <v>821</v>
      </c>
      <c r="B216" s="5" t="s">
        <v>418</v>
      </c>
      <c r="C216" s="8" t="s">
        <v>20</v>
      </c>
      <c r="D216" s="24">
        <f t="shared" si="72"/>
        <v>225268600</v>
      </c>
      <c r="E216" s="24"/>
      <c r="F216" s="24"/>
      <c r="G216" s="24"/>
      <c r="H216" s="24"/>
      <c r="I216" s="24"/>
      <c r="J216" s="24"/>
      <c r="K216" s="24"/>
      <c r="L216" s="24">
        <v>225268600</v>
      </c>
    </row>
    <row r="217" spans="1:12" s="1" customFormat="1" ht="42.75" x14ac:dyDescent="0.25">
      <c r="A217" s="4">
        <v>821</v>
      </c>
      <c r="B217" s="5" t="s">
        <v>419</v>
      </c>
      <c r="C217" s="8" t="s">
        <v>15</v>
      </c>
      <c r="D217" s="24"/>
      <c r="E217" s="24"/>
      <c r="F217" s="24">
        <v>320828400</v>
      </c>
      <c r="G217" s="24"/>
      <c r="H217" s="24"/>
      <c r="I217" s="24">
        <v>14387700</v>
      </c>
      <c r="J217" s="24">
        <v>11000000</v>
      </c>
      <c r="K217" s="24"/>
      <c r="L217" s="24">
        <v>346216100</v>
      </c>
    </row>
    <row r="218" spans="1:12" s="1" customFormat="1" ht="99.75" x14ac:dyDescent="0.25">
      <c r="A218" s="4">
        <v>819</v>
      </c>
      <c r="B218" s="5" t="s">
        <v>420</v>
      </c>
      <c r="C218" s="8" t="s">
        <v>480</v>
      </c>
      <c r="D218" s="24">
        <f t="shared" si="72"/>
        <v>84906200</v>
      </c>
      <c r="E218" s="24"/>
      <c r="F218" s="24"/>
      <c r="G218" s="24"/>
      <c r="H218" s="24"/>
      <c r="I218" s="24"/>
      <c r="J218" s="24">
        <v>1718900</v>
      </c>
      <c r="K218" s="24"/>
      <c r="L218" s="24">
        <v>86625100</v>
      </c>
    </row>
    <row r="219" spans="1:12" s="1" customFormat="1" ht="71.25" x14ac:dyDescent="0.25">
      <c r="A219" s="4">
        <v>819</v>
      </c>
      <c r="B219" s="5" t="s">
        <v>421</v>
      </c>
      <c r="C219" s="8" t="s">
        <v>422</v>
      </c>
      <c r="D219" s="24">
        <f t="shared" si="72"/>
        <v>9602500</v>
      </c>
      <c r="E219" s="24"/>
      <c r="F219" s="24"/>
      <c r="G219" s="24"/>
      <c r="H219" s="24"/>
      <c r="I219" s="24"/>
      <c r="J219" s="24"/>
      <c r="K219" s="24"/>
      <c r="L219" s="24">
        <v>9602500</v>
      </c>
    </row>
    <row r="220" spans="1:12" s="1" customFormat="1" ht="57" x14ac:dyDescent="0.25">
      <c r="A220" s="6">
        <v>821</v>
      </c>
      <c r="B220" s="5" t="s">
        <v>423</v>
      </c>
      <c r="C220" s="8" t="s">
        <v>11</v>
      </c>
      <c r="D220" s="24">
        <f t="shared" si="72"/>
        <v>3559447000</v>
      </c>
      <c r="E220" s="24"/>
      <c r="F220" s="24"/>
      <c r="G220" s="24"/>
      <c r="H220" s="24"/>
      <c r="I220" s="24">
        <v>-500200000</v>
      </c>
      <c r="J220" s="24">
        <v>-141250000</v>
      </c>
      <c r="K220" s="24"/>
      <c r="L220" s="24">
        <v>2917997000</v>
      </c>
    </row>
    <row r="221" spans="1:12" s="1" customFormat="1" ht="57" x14ac:dyDescent="0.25">
      <c r="A221" s="4">
        <v>817</v>
      </c>
      <c r="B221" s="5" t="s">
        <v>424</v>
      </c>
      <c r="C221" s="8" t="s">
        <v>14</v>
      </c>
      <c r="D221" s="24"/>
      <c r="E221" s="24"/>
      <c r="F221" s="24">
        <v>40547900</v>
      </c>
      <c r="G221" s="24"/>
      <c r="H221" s="24"/>
      <c r="I221" s="24">
        <v>5891800</v>
      </c>
      <c r="J221" s="24"/>
      <c r="K221" s="24"/>
      <c r="L221" s="24">
        <v>46439700</v>
      </c>
    </row>
    <row r="222" spans="1:12" s="1" customFormat="1" ht="57" x14ac:dyDescent="0.25">
      <c r="A222" s="4">
        <v>821</v>
      </c>
      <c r="B222" s="5" t="s">
        <v>425</v>
      </c>
      <c r="C222" s="8" t="s">
        <v>23</v>
      </c>
      <c r="D222" s="24">
        <f t="shared" si="72"/>
        <v>76780900</v>
      </c>
      <c r="E222" s="24"/>
      <c r="F222" s="24"/>
      <c r="G222" s="24"/>
      <c r="H222" s="24"/>
      <c r="I222" s="24"/>
      <c r="J222" s="24"/>
      <c r="K222" s="24"/>
      <c r="L222" s="24">
        <v>76780900</v>
      </c>
    </row>
    <row r="223" spans="1:12" s="1" customFormat="1" ht="57" x14ac:dyDescent="0.25">
      <c r="A223" s="4">
        <v>821</v>
      </c>
      <c r="B223" s="5" t="s">
        <v>426</v>
      </c>
      <c r="C223" s="8" t="s">
        <v>427</v>
      </c>
      <c r="D223" s="24">
        <f t="shared" si="72"/>
        <v>100900</v>
      </c>
      <c r="E223" s="24"/>
      <c r="F223" s="24"/>
      <c r="G223" s="24"/>
      <c r="H223" s="24"/>
      <c r="I223" s="24"/>
      <c r="J223" s="24"/>
      <c r="K223" s="24"/>
      <c r="L223" s="24">
        <v>100900</v>
      </c>
    </row>
    <row r="224" spans="1:12" s="1" customFormat="1" ht="28.5" x14ac:dyDescent="0.25">
      <c r="A224" s="4">
        <v>814</v>
      </c>
      <c r="B224" s="5" t="s">
        <v>428</v>
      </c>
      <c r="C224" s="8" t="s">
        <v>24</v>
      </c>
      <c r="D224" s="24">
        <f t="shared" si="72"/>
        <v>959599100</v>
      </c>
      <c r="E224" s="24"/>
      <c r="F224" s="24"/>
      <c r="G224" s="24"/>
      <c r="H224" s="24"/>
      <c r="I224" s="24">
        <v>-20000000</v>
      </c>
      <c r="J224" s="24">
        <v>-129760000</v>
      </c>
      <c r="K224" s="24"/>
      <c r="L224" s="24">
        <v>809839100</v>
      </c>
    </row>
    <row r="225" spans="1:12" s="1" customFormat="1" ht="42.75" x14ac:dyDescent="0.25">
      <c r="A225" s="6">
        <v>818</v>
      </c>
      <c r="B225" s="5" t="s">
        <v>429</v>
      </c>
      <c r="C225" s="8" t="s">
        <v>18</v>
      </c>
      <c r="D225" s="24">
        <f t="shared" si="72"/>
        <v>8566900</v>
      </c>
      <c r="E225" s="24"/>
      <c r="F225" s="24"/>
      <c r="G225" s="24"/>
      <c r="H225" s="24"/>
      <c r="I225" s="24"/>
      <c r="J225" s="24"/>
      <c r="K225" s="24"/>
      <c r="L225" s="24">
        <v>8566900</v>
      </c>
    </row>
    <row r="226" spans="1:12" s="1" customFormat="1" ht="71.25" x14ac:dyDescent="0.25">
      <c r="A226" s="14"/>
      <c r="B226" s="5" t="s">
        <v>430</v>
      </c>
      <c r="C226" s="8" t="s">
        <v>16</v>
      </c>
      <c r="D226" s="24">
        <f t="shared" si="72"/>
        <v>7635700</v>
      </c>
      <c r="E226" s="24"/>
      <c r="F226" s="24"/>
      <c r="G226" s="24"/>
      <c r="H226" s="24"/>
      <c r="I226" s="24"/>
      <c r="J226" s="24">
        <v>1186000</v>
      </c>
      <c r="K226" s="24"/>
      <c r="L226" s="24">
        <v>8821700</v>
      </c>
    </row>
    <row r="227" spans="1:12" s="1" customFormat="1" ht="57" x14ac:dyDescent="0.25">
      <c r="A227" s="4">
        <v>803</v>
      </c>
      <c r="B227" s="5" t="s">
        <v>431</v>
      </c>
      <c r="C227" s="8" t="s">
        <v>22</v>
      </c>
      <c r="D227" s="24">
        <f t="shared" si="72"/>
        <v>215500</v>
      </c>
      <c r="E227" s="24"/>
      <c r="F227" s="24"/>
      <c r="G227" s="24"/>
      <c r="H227" s="24"/>
      <c r="I227" s="24"/>
      <c r="J227" s="24"/>
      <c r="K227" s="24"/>
      <c r="L227" s="24">
        <v>215500</v>
      </c>
    </row>
    <row r="228" spans="1:12" s="1" customFormat="1" ht="42.75" x14ac:dyDescent="0.25">
      <c r="A228" s="4">
        <v>803</v>
      </c>
      <c r="B228" s="5" t="s">
        <v>432</v>
      </c>
      <c r="C228" s="8" t="s">
        <v>17</v>
      </c>
      <c r="D228" s="24">
        <f t="shared" si="72"/>
        <v>333197800</v>
      </c>
      <c r="E228" s="24"/>
      <c r="F228" s="24"/>
      <c r="G228" s="24"/>
      <c r="H228" s="24"/>
      <c r="I228" s="24">
        <v>671600</v>
      </c>
      <c r="J228" s="24">
        <v>-24150400</v>
      </c>
      <c r="K228" s="24"/>
      <c r="L228" s="24">
        <v>309719000</v>
      </c>
    </row>
    <row r="229" spans="1:12" s="1" customFormat="1" ht="85.5" x14ac:dyDescent="0.25">
      <c r="A229" s="4">
        <v>814</v>
      </c>
      <c r="B229" s="5" t="s">
        <v>433</v>
      </c>
      <c r="C229" s="8" t="s">
        <v>12</v>
      </c>
      <c r="D229" s="24">
        <f t="shared" si="72"/>
        <v>504144400</v>
      </c>
      <c r="E229" s="24"/>
      <c r="F229" s="24"/>
      <c r="G229" s="24"/>
      <c r="H229" s="24"/>
      <c r="I229" s="24"/>
      <c r="J229" s="24">
        <v>-34006900</v>
      </c>
      <c r="K229" s="24"/>
      <c r="L229" s="24">
        <v>470137500</v>
      </c>
    </row>
    <row r="230" spans="1:12" s="1" customFormat="1" ht="85.5" x14ac:dyDescent="0.25">
      <c r="A230" s="4">
        <v>815</v>
      </c>
      <c r="B230" s="5" t="s">
        <v>434</v>
      </c>
      <c r="C230" s="8" t="s">
        <v>10</v>
      </c>
      <c r="D230" s="24"/>
      <c r="E230" s="24"/>
      <c r="F230" s="24">
        <v>209662100</v>
      </c>
      <c r="G230" s="24"/>
      <c r="H230" s="24"/>
      <c r="I230" s="24">
        <v>21232800</v>
      </c>
      <c r="J230" s="24">
        <v>9330200</v>
      </c>
      <c r="K230" s="24"/>
      <c r="L230" s="24">
        <v>240225100</v>
      </c>
    </row>
    <row r="231" spans="1:12" s="1" customFormat="1" ht="42.75" x14ac:dyDescent="0.25">
      <c r="A231" s="4">
        <v>815</v>
      </c>
      <c r="B231" s="5" t="s">
        <v>435</v>
      </c>
      <c r="C231" s="8" t="s">
        <v>13</v>
      </c>
      <c r="D231" s="24">
        <f t="shared" si="72"/>
        <v>8481800</v>
      </c>
      <c r="E231" s="24"/>
      <c r="F231" s="24"/>
      <c r="G231" s="24"/>
      <c r="H231" s="24"/>
      <c r="I231" s="24"/>
      <c r="J231" s="24"/>
      <c r="K231" s="24"/>
      <c r="L231" s="24">
        <v>8481800</v>
      </c>
    </row>
    <row r="232" spans="1:12" s="1" customFormat="1" ht="28.5" x14ac:dyDescent="0.25">
      <c r="A232" s="4">
        <v>816</v>
      </c>
      <c r="B232" s="20" t="s">
        <v>436</v>
      </c>
      <c r="C232" s="21" t="s">
        <v>437</v>
      </c>
      <c r="D232" s="23">
        <f t="shared" si="72"/>
        <v>119089000</v>
      </c>
      <c r="E232" s="23">
        <f t="shared" ref="D232:G232" si="73">E233+E234+E235+E236+E237+E238+E239+E240</f>
        <v>0</v>
      </c>
      <c r="F232" s="23">
        <f t="shared" si="73"/>
        <v>0</v>
      </c>
      <c r="G232" s="23">
        <f t="shared" si="73"/>
        <v>0</v>
      </c>
      <c r="H232" s="23">
        <f>H233+H234+H235+H236+H237+H238+H239+H240</f>
        <v>0</v>
      </c>
      <c r="I232" s="23">
        <f>I233+I234+I235+I236+I237+I238+I239+I240</f>
        <v>0</v>
      </c>
      <c r="J232" s="23">
        <f>J233+J234+J235+J236+J237+J238+J239+J240</f>
        <v>-22148000</v>
      </c>
      <c r="K232" s="23">
        <f>K233+K234+K235+K236+K237+K238+K239+K240</f>
        <v>0</v>
      </c>
      <c r="L232" s="23">
        <f>L233+L234+L235+L236+L237+L238+L239+L240</f>
        <v>96941000</v>
      </c>
    </row>
    <row r="233" spans="1:12" s="1" customFormat="1" ht="85.5" x14ac:dyDescent="0.25">
      <c r="A233" s="4">
        <v>814</v>
      </c>
      <c r="B233" s="5" t="s">
        <v>436</v>
      </c>
      <c r="C233" s="8" t="s">
        <v>438</v>
      </c>
      <c r="D233" s="24">
        <f t="shared" si="72"/>
        <v>29900</v>
      </c>
      <c r="E233" s="24"/>
      <c r="F233" s="24"/>
      <c r="G233" s="24"/>
      <c r="H233" s="24"/>
      <c r="I233" s="24"/>
      <c r="J233" s="24"/>
      <c r="K233" s="24"/>
      <c r="L233" s="24">
        <v>29900</v>
      </c>
    </row>
    <row r="234" spans="1:12" s="1" customFormat="1" ht="85.5" x14ac:dyDescent="0.25">
      <c r="A234" s="4">
        <v>815</v>
      </c>
      <c r="B234" s="5" t="s">
        <v>436</v>
      </c>
      <c r="C234" s="8" t="s">
        <v>439</v>
      </c>
      <c r="D234" s="24">
        <f t="shared" si="72"/>
        <v>69000</v>
      </c>
      <c r="E234" s="24"/>
      <c r="F234" s="24"/>
      <c r="G234" s="24"/>
      <c r="H234" s="24"/>
      <c r="I234" s="24"/>
      <c r="J234" s="24"/>
      <c r="K234" s="24"/>
      <c r="L234" s="24">
        <v>69000</v>
      </c>
    </row>
    <row r="235" spans="1:12" s="1" customFormat="1" ht="99.75" x14ac:dyDescent="0.25">
      <c r="A235" s="4">
        <v>815</v>
      </c>
      <c r="B235" s="5" t="s">
        <v>436</v>
      </c>
      <c r="C235" s="8" t="s">
        <v>440</v>
      </c>
      <c r="D235" s="24">
        <f t="shared" si="72"/>
        <v>9886000</v>
      </c>
      <c r="E235" s="24"/>
      <c r="F235" s="24"/>
      <c r="G235" s="24"/>
      <c r="H235" s="24"/>
      <c r="I235" s="24"/>
      <c r="J235" s="24"/>
      <c r="K235" s="24"/>
      <c r="L235" s="24">
        <v>9886000</v>
      </c>
    </row>
    <row r="236" spans="1:12" s="1" customFormat="1" ht="71.25" x14ac:dyDescent="0.25">
      <c r="A236" s="4">
        <v>814</v>
      </c>
      <c r="B236" s="5" t="s">
        <v>436</v>
      </c>
      <c r="C236" s="8" t="s">
        <v>441</v>
      </c>
      <c r="D236" s="24">
        <f t="shared" si="72"/>
        <v>93644100</v>
      </c>
      <c r="E236" s="24"/>
      <c r="F236" s="24"/>
      <c r="G236" s="24"/>
      <c r="H236" s="24"/>
      <c r="I236" s="24"/>
      <c r="J236" s="24">
        <v>-22148000</v>
      </c>
      <c r="K236" s="24"/>
      <c r="L236" s="24">
        <v>71496100</v>
      </c>
    </row>
    <row r="237" spans="1:12" s="1" customFormat="1" ht="156.75" x14ac:dyDescent="0.25">
      <c r="A237" s="4">
        <v>814</v>
      </c>
      <c r="B237" s="5" t="s">
        <v>436</v>
      </c>
      <c r="C237" s="8" t="s">
        <v>442</v>
      </c>
      <c r="D237" s="24">
        <f t="shared" si="72"/>
        <v>112000</v>
      </c>
      <c r="E237" s="24"/>
      <c r="F237" s="24"/>
      <c r="G237" s="24"/>
      <c r="H237" s="24"/>
      <c r="I237" s="24"/>
      <c r="J237" s="24"/>
      <c r="K237" s="24"/>
      <c r="L237" s="24">
        <v>112000</v>
      </c>
    </row>
    <row r="238" spans="1:12" s="1" customFormat="1" ht="85.5" x14ac:dyDescent="0.25">
      <c r="A238" s="4">
        <v>814</v>
      </c>
      <c r="B238" s="5" t="s">
        <v>436</v>
      </c>
      <c r="C238" s="8" t="s">
        <v>443</v>
      </c>
      <c r="D238" s="24">
        <f t="shared" si="72"/>
        <v>1268200</v>
      </c>
      <c r="E238" s="24"/>
      <c r="F238" s="24"/>
      <c r="G238" s="24"/>
      <c r="H238" s="24"/>
      <c r="I238" s="24"/>
      <c r="J238" s="24"/>
      <c r="K238" s="24"/>
      <c r="L238" s="24">
        <v>1268200</v>
      </c>
    </row>
    <row r="239" spans="1:12" s="1" customFormat="1" ht="71.25" x14ac:dyDescent="0.25">
      <c r="A239" s="4">
        <v>814</v>
      </c>
      <c r="B239" s="5" t="s">
        <v>436</v>
      </c>
      <c r="C239" s="8" t="s">
        <v>444</v>
      </c>
      <c r="D239" s="24">
        <f t="shared" si="72"/>
        <v>1096300</v>
      </c>
      <c r="E239" s="24"/>
      <c r="F239" s="24"/>
      <c r="G239" s="24"/>
      <c r="H239" s="24"/>
      <c r="I239" s="24"/>
      <c r="J239" s="24"/>
      <c r="K239" s="24"/>
      <c r="L239" s="24">
        <v>1096300</v>
      </c>
    </row>
    <row r="240" spans="1:12" s="1" customFormat="1" ht="71.25" x14ac:dyDescent="0.25">
      <c r="A240" s="4">
        <v>814</v>
      </c>
      <c r="B240" s="5" t="s">
        <v>436</v>
      </c>
      <c r="C240" s="8" t="s">
        <v>445</v>
      </c>
      <c r="D240" s="24">
        <f t="shared" si="72"/>
        <v>12983500</v>
      </c>
      <c r="E240" s="24"/>
      <c r="F240" s="24"/>
      <c r="G240" s="24"/>
      <c r="H240" s="24"/>
      <c r="I240" s="24"/>
      <c r="J240" s="24"/>
      <c r="K240" s="24"/>
      <c r="L240" s="24">
        <v>12983500</v>
      </c>
    </row>
    <row r="241" spans="1:12" s="1" customFormat="1" x14ac:dyDescent="0.25">
      <c r="A241" s="4">
        <v>819</v>
      </c>
      <c r="B241" s="20" t="s">
        <v>446</v>
      </c>
      <c r="C241" s="21" t="s">
        <v>9</v>
      </c>
      <c r="D241" s="23">
        <f t="shared" si="72"/>
        <v>92699784</v>
      </c>
      <c r="E241" s="23">
        <f>E242+E243+E244+E245+E246+E247+E248+E249</f>
        <v>0</v>
      </c>
      <c r="F241" s="23">
        <f>F242+F243+F244+F245+F246+F247+F248+F249</f>
        <v>15600000</v>
      </c>
      <c r="G241" s="23">
        <f>G242+G243+G244+G245+G246+G247+G248+G249</f>
        <v>224138200</v>
      </c>
      <c r="H241" s="23">
        <f>H242+H243+H244+H245+H246+H247+H248+H249</f>
        <v>0</v>
      </c>
      <c r="I241" s="23">
        <f>I242+I243+I244+I245+I246+I247+I248+I249</f>
        <v>137783909</v>
      </c>
      <c r="J241" s="23">
        <f>J242+J243+J244+J245+J246+J247+J248+J249</f>
        <v>112596200</v>
      </c>
      <c r="K241" s="23">
        <f>K242+K243+K244+K245+K246+K247+K248+K249</f>
        <v>0</v>
      </c>
      <c r="L241" s="23">
        <f>L242+L243+L244+L245+L246+L247+L248+L249</f>
        <v>582818093</v>
      </c>
    </row>
    <row r="242" spans="1:12" s="1" customFormat="1" ht="71.25" x14ac:dyDescent="0.25">
      <c r="A242" s="4">
        <v>821</v>
      </c>
      <c r="B242" s="5" t="s">
        <v>447</v>
      </c>
      <c r="C242" s="8" t="s">
        <v>448</v>
      </c>
      <c r="D242" s="24"/>
      <c r="E242" s="24"/>
      <c r="F242" s="24"/>
      <c r="G242" s="24"/>
      <c r="H242" s="24"/>
      <c r="I242" s="24"/>
      <c r="J242" s="24"/>
      <c r="K242" s="24"/>
      <c r="L242" s="24"/>
    </row>
    <row r="243" spans="1:12" s="1" customFormat="1" ht="114" x14ac:dyDescent="0.25">
      <c r="A243" s="4">
        <v>816</v>
      </c>
      <c r="B243" s="5" t="s">
        <v>449</v>
      </c>
      <c r="C243" s="8" t="s">
        <v>8</v>
      </c>
      <c r="D243" s="24"/>
      <c r="E243" s="24"/>
      <c r="F243" s="24"/>
      <c r="G243" s="24"/>
      <c r="H243" s="24"/>
      <c r="I243" s="24"/>
      <c r="J243" s="24"/>
      <c r="K243" s="24"/>
      <c r="L243" s="24"/>
    </row>
    <row r="244" spans="1:12" s="1" customFormat="1" ht="42.75" x14ac:dyDescent="0.25">
      <c r="A244" s="4">
        <v>815</v>
      </c>
      <c r="B244" s="5" t="s">
        <v>450</v>
      </c>
      <c r="C244" s="8" t="s">
        <v>451</v>
      </c>
      <c r="D244" s="24"/>
      <c r="E244" s="24"/>
      <c r="F244" s="24">
        <v>15600000</v>
      </c>
      <c r="G244" s="24"/>
      <c r="H244" s="24"/>
      <c r="I244" s="24">
        <v>1500000</v>
      </c>
      <c r="J244" s="24"/>
      <c r="K244" s="24"/>
      <c r="L244" s="24">
        <v>17100000</v>
      </c>
    </row>
    <row r="245" spans="1:12" s="1" customFormat="1" ht="42.75" x14ac:dyDescent="0.25">
      <c r="A245" s="4">
        <v>821</v>
      </c>
      <c r="B245" s="5" t="s">
        <v>452</v>
      </c>
      <c r="C245" s="8" t="s">
        <v>481</v>
      </c>
      <c r="D245" s="24">
        <f t="shared" si="72"/>
        <v>7783200</v>
      </c>
      <c r="E245" s="24"/>
      <c r="F245" s="24"/>
      <c r="G245" s="24"/>
      <c r="H245" s="24"/>
      <c r="I245" s="24"/>
      <c r="J245" s="24">
        <v>-1185000</v>
      </c>
      <c r="K245" s="24"/>
      <c r="L245" s="24">
        <v>6598200</v>
      </c>
    </row>
    <row r="246" spans="1:12" s="1" customFormat="1" ht="42.75" x14ac:dyDescent="0.25">
      <c r="A246" s="32"/>
      <c r="B246" s="5" t="s">
        <v>453</v>
      </c>
      <c r="C246" s="8" t="s">
        <v>482</v>
      </c>
      <c r="D246" s="24">
        <f t="shared" si="72"/>
        <v>3093584</v>
      </c>
      <c r="E246" s="24"/>
      <c r="F246" s="24"/>
      <c r="G246" s="24"/>
      <c r="H246" s="24"/>
      <c r="I246" s="24"/>
      <c r="J246" s="24">
        <v>781200</v>
      </c>
      <c r="K246" s="24"/>
      <c r="L246" s="24">
        <v>3874784</v>
      </c>
    </row>
    <row r="247" spans="1:12" s="1" customFormat="1" ht="42.75" x14ac:dyDescent="0.25">
      <c r="A247" s="4"/>
      <c r="B247" s="5" t="s">
        <v>454</v>
      </c>
      <c r="C247" s="8" t="s">
        <v>455</v>
      </c>
      <c r="D247" s="24">
        <f t="shared" si="72"/>
        <v>81823000</v>
      </c>
      <c r="E247" s="24"/>
      <c r="F247" s="24"/>
      <c r="G247" s="24"/>
      <c r="H247" s="24"/>
      <c r="I247" s="24"/>
      <c r="J247" s="24"/>
      <c r="K247" s="24"/>
      <c r="L247" s="24">
        <v>81823000</v>
      </c>
    </row>
    <row r="248" spans="1:12" s="1" customFormat="1" ht="71.25" x14ac:dyDescent="0.25">
      <c r="A248" s="4"/>
      <c r="B248" s="5" t="s">
        <v>456</v>
      </c>
      <c r="C248" s="8" t="s">
        <v>7</v>
      </c>
      <c r="D248" s="24"/>
      <c r="E248" s="24"/>
      <c r="F248" s="24"/>
      <c r="G248" s="24"/>
      <c r="H248" s="24"/>
      <c r="I248" s="24"/>
      <c r="J248" s="24"/>
      <c r="K248" s="24"/>
      <c r="L248" s="24"/>
    </row>
    <row r="249" spans="1:12" s="9" customFormat="1" ht="42.75" x14ac:dyDescent="0.25">
      <c r="A249" s="5"/>
      <c r="B249" s="18" t="s">
        <v>492</v>
      </c>
      <c r="C249" s="8" t="s">
        <v>457</v>
      </c>
      <c r="D249" s="24"/>
      <c r="E249" s="24"/>
      <c r="F249" s="24"/>
      <c r="G249" s="24">
        <v>224138200</v>
      </c>
      <c r="H249" s="24"/>
      <c r="I249" s="24">
        <v>136283909</v>
      </c>
      <c r="J249" s="24">
        <v>113000000</v>
      </c>
      <c r="K249" s="24"/>
      <c r="L249" s="24">
        <v>473422109</v>
      </c>
    </row>
    <row r="250" spans="1:12" s="1" customFormat="1" ht="28.5" x14ac:dyDescent="0.25">
      <c r="A250" s="4"/>
      <c r="B250" s="20" t="s">
        <v>6</v>
      </c>
      <c r="C250" s="21" t="s">
        <v>5</v>
      </c>
      <c r="D250" s="23">
        <f t="shared" si="72"/>
        <v>12047000</v>
      </c>
      <c r="E250" s="23">
        <f t="shared" ref="D250:I250" si="74">E251</f>
        <v>0</v>
      </c>
      <c r="F250" s="23">
        <f t="shared" si="74"/>
        <v>0</v>
      </c>
      <c r="G250" s="23">
        <f t="shared" si="74"/>
        <v>0</v>
      </c>
      <c r="H250" s="23">
        <f t="shared" si="74"/>
        <v>0</v>
      </c>
      <c r="I250" s="23">
        <f t="shared" si="74"/>
        <v>0</v>
      </c>
      <c r="J250" s="23">
        <f>J251</f>
        <v>-1651115.4299999997</v>
      </c>
      <c r="K250" s="23">
        <f>K251</f>
        <v>0</v>
      </c>
      <c r="L250" s="23">
        <f>L251</f>
        <v>10395884.57</v>
      </c>
    </row>
    <row r="251" spans="1:12" s="1" customFormat="1" ht="99.75" x14ac:dyDescent="0.25">
      <c r="A251" s="7"/>
      <c r="B251" s="5" t="s">
        <v>4</v>
      </c>
      <c r="C251" s="8" t="s">
        <v>458</v>
      </c>
      <c r="D251" s="24">
        <f t="shared" si="72"/>
        <v>12047000</v>
      </c>
      <c r="E251" s="24"/>
      <c r="F251" s="24"/>
      <c r="G251" s="24"/>
      <c r="H251" s="24"/>
      <c r="I251" s="24"/>
      <c r="J251" s="24">
        <v>-1651115.4299999997</v>
      </c>
      <c r="K251" s="24"/>
      <c r="L251" s="24">
        <v>10395884.57</v>
      </c>
    </row>
    <row r="252" spans="1:12" s="1" customFormat="1" x14ac:dyDescent="0.25">
      <c r="A252" s="7"/>
      <c r="B252" s="34" t="s">
        <v>493</v>
      </c>
      <c r="C252" s="21" t="s">
        <v>3</v>
      </c>
      <c r="D252" s="23">
        <f t="shared" si="72"/>
        <v>0</v>
      </c>
      <c r="E252" s="23">
        <f t="shared" ref="D252:K252" si="75">E253</f>
        <v>0</v>
      </c>
      <c r="F252" s="23">
        <f t="shared" si="75"/>
        <v>0</v>
      </c>
      <c r="G252" s="23">
        <f t="shared" si="75"/>
        <v>0</v>
      </c>
      <c r="H252" s="23">
        <f t="shared" si="75"/>
        <v>0</v>
      </c>
      <c r="I252" s="23">
        <f t="shared" si="75"/>
        <v>0</v>
      </c>
      <c r="J252" s="23">
        <f t="shared" si="75"/>
        <v>0</v>
      </c>
      <c r="K252" s="23">
        <f t="shared" si="75"/>
        <v>0</v>
      </c>
      <c r="L252" s="23">
        <f>L253</f>
        <v>0</v>
      </c>
    </row>
    <row r="253" spans="1:12" s="1" customFormat="1" ht="28.5" x14ac:dyDescent="0.25">
      <c r="A253" s="7"/>
      <c r="B253" s="5"/>
      <c r="C253" s="8" t="s">
        <v>2</v>
      </c>
      <c r="D253" s="24"/>
      <c r="E253" s="24"/>
      <c r="F253" s="24"/>
      <c r="G253" s="24"/>
      <c r="H253" s="24"/>
      <c r="I253" s="24"/>
      <c r="J253" s="24"/>
      <c r="K253" s="24"/>
      <c r="L253" s="24"/>
    </row>
    <row r="254" spans="1:12" s="1" customFormat="1" ht="71.25" x14ac:dyDescent="0.25">
      <c r="A254" s="7"/>
      <c r="B254" s="20" t="s">
        <v>1</v>
      </c>
      <c r="C254" s="35" t="s">
        <v>459</v>
      </c>
      <c r="D254" s="23">
        <f t="shared" si="72"/>
        <v>-2.1456799004226923E-8</v>
      </c>
      <c r="E254" s="23">
        <v>0</v>
      </c>
      <c r="F254" s="23">
        <v>28322.21</v>
      </c>
      <c r="G254" s="23">
        <v>163206375</v>
      </c>
      <c r="H254" s="23">
        <v>0</v>
      </c>
      <c r="I254" s="23">
        <v>0</v>
      </c>
      <c r="J254" s="23">
        <v>14137280.769999998</v>
      </c>
      <c r="K254" s="23">
        <v>0</v>
      </c>
      <c r="L254" s="23">
        <v>177371977.97999999</v>
      </c>
    </row>
    <row r="255" spans="1:12" ht="42.75" x14ac:dyDescent="0.25">
      <c r="B255" s="20" t="s">
        <v>0</v>
      </c>
      <c r="C255" s="35" t="s">
        <v>460</v>
      </c>
      <c r="D255" s="23">
        <f t="shared" si="72"/>
        <v>0</v>
      </c>
      <c r="E255" s="23"/>
      <c r="F255" s="23">
        <v>-271254332.68000001</v>
      </c>
      <c r="G255" s="23">
        <v>-163206375</v>
      </c>
      <c r="H255" s="23">
        <v>0</v>
      </c>
      <c r="I255" s="23">
        <v>0</v>
      </c>
      <c r="J255" s="23">
        <v>-86974986.709999979</v>
      </c>
      <c r="K255" s="23">
        <v>0</v>
      </c>
      <c r="L255" s="23">
        <v>-521435694.38999999</v>
      </c>
    </row>
    <row r="256" spans="1:12" x14ac:dyDescent="0.25">
      <c r="D256" s="26">
        <f>D4+D162</f>
        <v>47907207884</v>
      </c>
      <c r="E256" s="26">
        <f>E4+E162</f>
        <v>258438634</v>
      </c>
      <c r="F256" s="26">
        <f>F4+F162</f>
        <v>4112411898.27</v>
      </c>
      <c r="G256" s="26">
        <f>G4+G162</f>
        <v>226443900</v>
      </c>
      <c r="H256" s="26">
        <f>H4+H162</f>
        <v>0</v>
      </c>
      <c r="I256" s="26">
        <f>I4+I162</f>
        <v>498641915.12</v>
      </c>
      <c r="J256" s="26">
        <f>J4+J162</f>
        <v>537931988.25</v>
      </c>
      <c r="K256" s="26">
        <f>K4+K162</f>
        <v>0</v>
      </c>
      <c r="L256" s="26">
        <f>L4+L162</f>
        <v>53541076219.639999</v>
      </c>
    </row>
    <row r="257" spans="4:12" x14ac:dyDescent="0.25">
      <c r="D257" s="27">
        <v>47907207884</v>
      </c>
      <c r="E257" s="27">
        <v>258438634</v>
      </c>
      <c r="F257" s="27">
        <v>4112411898.27</v>
      </c>
      <c r="G257" s="27">
        <v>226443900</v>
      </c>
      <c r="H257" s="27">
        <v>0</v>
      </c>
      <c r="I257" s="27">
        <v>498641915.12000084</v>
      </c>
      <c r="J257" s="27">
        <v>537931988.25</v>
      </c>
      <c r="K257" s="27">
        <v>0</v>
      </c>
      <c r="L257" s="27">
        <v>53541076219.639999</v>
      </c>
    </row>
    <row r="259" spans="4:12" x14ac:dyDescent="0.25">
      <c r="D259" s="27">
        <f t="shared" ref="D259:K259" si="76">D257-D256</f>
        <v>0</v>
      </c>
      <c r="E259" s="27">
        <f t="shared" si="76"/>
        <v>0</v>
      </c>
      <c r="F259" s="27">
        <f t="shared" si="76"/>
        <v>0</v>
      </c>
      <c r="G259" s="27">
        <f t="shared" si="76"/>
        <v>0</v>
      </c>
      <c r="H259" s="27">
        <f t="shared" si="76"/>
        <v>0</v>
      </c>
      <c r="I259" s="27">
        <f t="shared" si="76"/>
        <v>8.3446502685546875E-7</v>
      </c>
      <c r="J259" s="27">
        <f t="shared" si="76"/>
        <v>0</v>
      </c>
      <c r="K259" s="27">
        <f t="shared" si="76"/>
        <v>0</v>
      </c>
      <c r="L259" s="27">
        <f>L257-L256</f>
        <v>0</v>
      </c>
    </row>
  </sheetData>
  <autoFilter ref="A3:L257"/>
  <mergeCells count="1">
    <mergeCell ref="A1:L1"/>
  </mergeCells>
  <pageMargins left="0" right="0" top="0.52" bottom="0" header="0.28999999999999998" footer="0.31496062992125984"/>
  <pageSetup paperSize="8" scale="7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доходы</vt:lpstr>
      <vt:lpstr>доходы!Print_Area</vt:lpstr>
      <vt:lpstr>доходы!Print_Titles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Кулешов</dc:creator>
  <cp:lastModifiedBy>Кулешов</cp:lastModifiedBy>
  <cp:lastPrinted>2017-05-22T07:48:15Z</cp:lastPrinted>
  <dcterms:created xsi:type="dcterms:W3CDTF">2016-07-22T14:02:25Z</dcterms:created>
  <dcterms:modified xsi:type="dcterms:W3CDTF">2018-05-14T13:00:52Z</dcterms:modified>
</cp:coreProperties>
</file>